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Box\EX30_市民活動推進部（外部共有）\02_モニ1000（外部共有）\02_moni1000データ関係\tmpフォルダー\●入力用フォーム改訂作業\★第5期に向けた改訂作業202303\#入力テスト\★最終稿(修正中)\休場修正済み\藤田チェック済み\"/>
    </mc:Choice>
  </mc:AlternateContent>
  <bookViews>
    <workbookView xWindow="0" yWindow="0" windowWidth="23040" windowHeight="9096" tabRatio="505" firstSheet="1" activeTab="1"/>
  </bookViews>
  <sheets>
    <sheet name="sitelist" sheetId="12" state="hidden" r:id="rId1"/>
    <sheet name="最初にお読みください" sheetId="18" r:id="rId2"/>
    <sheet name="入力例(特徴的な変化)" sheetId="19" r:id="rId3"/>
    <sheet name="入力例" sheetId="20" r:id="rId4"/>
    <sheet name="特徴的な変化" sheetId="14" r:id="rId5"/>
    <sheet name="入力フォーム" sheetId="7" r:id="rId6"/>
    <sheet name="チェック表" sheetId="17" r:id="rId7"/>
    <sheet name="グラフ" sheetId="11" r:id="rId8"/>
  </sheets>
  <definedNames>
    <definedName name="_xlnm._FilterDatabase" localSheetId="5" hidden="1">入力フォーム!$A$42:$M$42</definedName>
    <definedName name="_xlnm._FilterDatabase" localSheetId="3" hidden="1">入力例!$A$42:$L$42</definedName>
    <definedName name="_xlnm.Print_Area" localSheetId="6">チェック表!$A$1:$I$24</definedName>
    <definedName name="_xlnm.Print_Titles" localSheetId="5">入力フォーム!$40:$42</definedName>
    <definedName name="_xlnm.Print_Titles" localSheetId="3">入力例!$40:$42</definedName>
    <definedName name="SiteID" localSheetId="0">sitelist!$A$2:$A$198</definedName>
    <definedName name="SiteID">sitelist!$A$2:$A$204</definedName>
    <definedName name="SiteName" localSheetId="0">sitelist!$B$2:$B$198</definedName>
    <definedName name="SiteName">sitelist!$B$2:$B$204</definedName>
    <definedName name="地区名">特徴的な変化!$K$9:$K$18</definedName>
    <definedName name="調査月日">入力フォーム!$M$11:$M$25</definedName>
  </definedNames>
  <calcPr calcId="162913"/>
</workbook>
</file>

<file path=xl/calcChain.xml><?xml version="1.0" encoding="utf-8"?>
<calcChain xmlns="http://schemas.openxmlformats.org/spreadsheetml/2006/main">
  <c r="K6" i="7" l="1"/>
  <c r="N34" i="7"/>
  <c r="N35" i="7"/>
  <c r="N36" i="7"/>
  <c r="N37" i="7"/>
  <c r="N38" i="7"/>
  <c r="G6" i="7" l="1"/>
  <c r="M44" i="7" l="1"/>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5" i="7"/>
  <c r="M106" i="7"/>
  <c r="M107" i="7"/>
  <c r="M108" i="7"/>
  <c r="M109" i="7"/>
  <c r="M110" i="7"/>
  <c r="M111" i="7"/>
  <c r="M112" i="7"/>
  <c r="M113" i="7"/>
  <c r="M114" i="7"/>
  <c r="M115" i="7"/>
  <c r="M116" i="7"/>
  <c r="M117" i="7"/>
  <c r="M118" i="7"/>
  <c r="M119" i="7"/>
  <c r="M120" i="7"/>
  <c r="M121" i="7"/>
  <c r="M122" i="7"/>
  <c r="M123" i="7"/>
  <c r="M124" i="7"/>
  <c r="M125" i="7"/>
  <c r="M126" i="7"/>
  <c r="M127" i="7"/>
  <c r="M128" i="7"/>
  <c r="M129" i="7"/>
  <c r="M130" i="7"/>
  <c r="M131" i="7"/>
  <c r="M132" i="7"/>
  <c r="M133" i="7"/>
  <c r="M134" i="7"/>
  <c r="M135" i="7"/>
  <c r="M136" i="7"/>
  <c r="M137" i="7"/>
  <c r="M138" i="7"/>
  <c r="M139" i="7"/>
  <c r="M140" i="7"/>
  <c r="M141" i="7"/>
  <c r="M142" i="7"/>
  <c r="M143" i="7"/>
  <c r="M144" i="7"/>
  <c r="M145" i="7"/>
  <c r="M146" i="7"/>
  <c r="M147" i="7"/>
  <c r="M148" i="7"/>
  <c r="M149" i="7"/>
  <c r="M150" i="7"/>
  <c r="M151" i="7"/>
  <c r="M152" i="7"/>
  <c r="M153" i="7"/>
  <c r="M154" i="7"/>
  <c r="M155" i="7"/>
  <c r="M156" i="7"/>
  <c r="M157" i="7"/>
  <c r="M158" i="7"/>
  <c r="M159" i="7"/>
  <c r="M160" i="7"/>
  <c r="M161" i="7"/>
  <c r="M162" i="7"/>
  <c r="M163" i="7"/>
  <c r="M164" i="7"/>
  <c r="M165" i="7"/>
  <c r="M166" i="7"/>
  <c r="M167" i="7"/>
  <c r="M168" i="7"/>
  <c r="M169" i="7"/>
  <c r="M170" i="7"/>
  <c r="M171" i="7"/>
  <c r="M172" i="7"/>
  <c r="M173" i="7"/>
  <c r="M174" i="7"/>
  <c r="M175" i="7"/>
  <c r="M176" i="7"/>
  <c r="M177" i="7"/>
  <c r="M178" i="7"/>
  <c r="M179" i="7"/>
  <c r="M180" i="7"/>
  <c r="M181" i="7"/>
  <c r="M182" i="7"/>
  <c r="M183" i="7"/>
  <c r="M184" i="7"/>
  <c r="M185" i="7"/>
  <c r="M186" i="7"/>
  <c r="M187" i="7"/>
  <c r="M188" i="7"/>
  <c r="M189" i="7"/>
  <c r="M190" i="7"/>
  <c r="M191" i="7"/>
  <c r="M192" i="7"/>
  <c r="M193" i="7"/>
  <c r="M194" i="7"/>
  <c r="M195" i="7"/>
  <c r="M196" i="7"/>
  <c r="M197" i="7"/>
  <c r="M198" i="7"/>
  <c r="M199" i="7"/>
  <c r="M200" i="7"/>
  <c r="M43" i="7"/>
  <c r="O44" i="7" l="1"/>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O141" i="7"/>
  <c r="O142" i="7"/>
  <c r="O143" i="7"/>
  <c r="O144" i="7"/>
  <c r="O145" i="7"/>
  <c r="O146" i="7"/>
  <c r="O147" i="7"/>
  <c r="O148" i="7"/>
  <c r="O149" i="7"/>
  <c r="O150" i="7"/>
  <c r="O151" i="7"/>
  <c r="O152" i="7"/>
  <c r="O153" i="7"/>
  <c r="O154" i="7"/>
  <c r="O155" i="7"/>
  <c r="O156" i="7"/>
  <c r="O157" i="7"/>
  <c r="O158" i="7"/>
  <c r="O159" i="7"/>
  <c r="O160" i="7"/>
  <c r="O161" i="7"/>
  <c r="O162" i="7"/>
  <c r="O163" i="7"/>
  <c r="O164" i="7"/>
  <c r="O165" i="7"/>
  <c r="O166" i="7"/>
  <c r="O167" i="7"/>
  <c r="O168" i="7"/>
  <c r="O169" i="7"/>
  <c r="O170" i="7"/>
  <c r="O171" i="7"/>
  <c r="O172" i="7"/>
  <c r="O173" i="7"/>
  <c r="O174" i="7"/>
  <c r="O175" i="7"/>
  <c r="O176" i="7"/>
  <c r="O177" i="7"/>
  <c r="O178" i="7"/>
  <c r="O179" i="7"/>
  <c r="O180" i="7"/>
  <c r="O181" i="7"/>
  <c r="O182" i="7"/>
  <c r="O183" i="7"/>
  <c r="O184" i="7"/>
  <c r="O185" i="7"/>
  <c r="O186" i="7"/>
  <c r="O187" i="7"/>
  <c r="O188" i="7"/>
  <c r="O189" i="7"/>
  <c r="O190" i="7"/>
  <c r="O191" i="7"/>
  <c r="O192" i="7"/>
  <c r="O193" i="7"/>
  <c r="O194" i="7"/>
  <c r="O195" i="7"/>
  <c r="O196" i="7"/>
  <c r="O197" i="7"/>
  <c r="O198" i="7"/>
  <c r="O199" i="7"/>
  <c r="O200" i="7"/>
  <c r="O43" i="7"/>
  <c r="N43" i="7"/>
  <c r="N15" i="7"/>
  <c r="N16" i="7"/>
  <c r="N17" i="7"/>
  <c r="N18" i="7"/>
  <c r="N19" i="7"/>
  <c r="N20" i="7"/>
  <c r="N21" i="7"/>
  <c r="N22" i="7"/>
  <c r="N23" i="7"/>
  <c r="N24" i="7"/>
  <c r="N25" i="7"/>
  <c r="N12" i="7"/>
  <c r="N13" i="7"/>
  <c r="N14" i="7"/>
  <c r="N11" i="7"/>
  <c r="B30" i="7" l="1"/>
  <c r="N30" i="7" s="1"/>
  <c r="B31" i="7"/>
  <c r="N31" i="7" s="1"/>
  <c r="B32" i="7"/>
  <c r="N32" i="7" s="1"/>
  <c r="B33" i="7"/>
  <c r="N33" i="7" s="1"/>
  <c r="B34" i="7"/>
  <c r="B35" i="7"/>
  <c r="B36" i="7"/>
  <c r="B37" i="7"/>
  <c r="B38" i="7"/>
  <c r="B29" i="7"/>
  <c r="N29" i="7" s="1"/>
  <c r="N28" i="7" l="1"/>
  <c r="I6" i="7" s="1"/>
  <c r="M12" i="7"/>
  <c r="M13" i="7"/>
  <c r="M14" i="7"/>
  <c r="M15" i="7"/>
  <c r="M16" i="7"/>
  <c r="M17" i="7"/>
  <c r="M18" i="7"/>
  <c r="M19" i="7"/>
  <c r="M20" i="7"/>
  <c r="M21" i="7"/>
  <c r="M22" i="7"/>
  <c r="M23" i="7"/>
  <c r="M24" i="7"/>
  <c r="M25" i="7"/>
  <c r="M11" i="7"/>
  <c r="K7" i="14" l="1"/>
  <c r="C40" i="7" s="1"/>
  <c r="G4" i="14"/>
  <c r="C16" i="17" s="1"/>
  <c r="K18" i="14"/>
  <c r="K17" i="14"/>
  <c r="K16" i="14"/>
  <c r="K15" i="14"/>
  <c r="K14" i="14"/>
  <c r="K13" i="14"/>
  <c r="K12" i="14"/>
  <c r="K11" i="14"/>
  <c r="K10" i="14"/>
  <c r="K9" i="14"/>
  <c r="B3" i="7"/>
  <c r="C3" i="7"/>
  <c r="B5" i="7"/>
  <c r="B16" i="17" l="1"/>
  <c r="H4" i="14"/>
  <c r="D16" i="17" s="1"/>
  <c r="C5" i="14"/>
  <c r="B4" i="14" l="1"/>
  <c r="B4" i="7" s="1"/>
  <c r="E17" i="17" s="1"/>
  <c r="C3" i="14" l="1"/>
  <c r="N44" i="7" l="1"/>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N106" i="7"/>
  <c r="N107" i="7"/>
  <c r="N108" i="7"/>
  <c r="N109" i="7"/>
  <c r="N110" i="7"/>
  <c r="N111" i="7"/>
  <c r="N112" i="7"/>
  <c r="N113" i="7"/>
  <c r="N114" i="7"/>
  <c r="N115" i="7"/>
  <c r="N116" i="7"/>
  <c r="N117" i="7"/>
  <c r="N118" i="7"/>
  <c r="N119" i="7"/>
  <c r="N120" i="7"/>
  <c r="N121" i="7"/>
  <c r="N122" i="7"/>
  <c r="N123" i="7"/>
  <c r="N124" i="7"/>
  <c r="N125" i="7"/>
  <c r="N126" i="7"/>
  <c r="N127" i="7"/>
  <c r="N128" i="7"/>
  <c r="N129" i="7"/>
  <c r="N130" i="7"/>
  <c r="N131" i="7"/>
  <c r="N132" i="7"/>
  <c r="N133" i="7"/>
  <c r="N134" i="7"/>
  <c r="N135" i="7"/>
  <c r="N136" i="7"/>
  <c r="N137" i="7"/>
  <c r="N138" i="7"/>
  <c r="N139" i="7"/>
  <c r="N140" i="7"/>
  <c r="N141" i="7"/>
  <c r="N142" i="7"/>
  <c r="N143" i="7"/>
  <c r="N144" i="7"/>
  <c r="N145" i="7"/>
  <c r="N146" i="7"/>
  <c r="N147" i="7"/>
  <c r="N148" i="7"/>
  <c r="N149" i="7"/>
  <c r="N150" i="7"/>
  <c r="N151" i="7"/>
  <c r="N152" i="7"/>
  <c r="N153" i="7"/>
  <c r="N154" i="7"/>
  <c r="N155" i="7"/>
  <c r="N156" i="7"/>
  <c r="N157" i="7"/>
  <c r="N158" i="7"/>
  <c r="N159" i="7"/>
  <c r="N160" i="7"/>
  <c r="N161" i="7"/>
  <c r="N162" i="7"/>
  <c r="N163" i="7"/>
  <c r="N164" i="7"/>
  <c r="N165" i="7"/>
  <c r="N166" i="7"/>
  <c r="N167" i="7"/>
  <c r="N168" i="7"/>
  <c r="N169" i="7"/>
  <c r="N170" i="7"/>
  <c r="N171" i="7"/>
  <c r="N172" i="7"/>
  <c r="N173" i="7"/>
  <c r="N174" i="7"/>
  <c r="N175" i="7"/>
  <c r="N176" i="7"/>
  <c r="N177" i="7"/>
  <c r="N178" i="7"/>
  <c r="N179" i="7"/>
  <c r="N180" i="7"/>
  <c r="N181" i="7"/>
  <c r="N182" i="7"/>
  <c r="N183" i="7"/>
  <c r="N184" i="7"/>
  <c r="N185" i="7"/>
  <c r="N186" i="7"/>
  <c r="N187" i="7"/>
  <c r="N188" i="7"/>
  <c r="N189" i="7"/>
  <c r="N190" i="7"/>
  <c r="N191" i="7"/>
  <c r="N192" i="7"/>
  <c r="N193" i="7"/>
  <c r="N194" i="7"/>
  <c r="N195" i="7"/>
  <c r="N196" i="7"/>
  <c r="N197" i="7"/>
  <c r="N198" i="7"/>
  <c r="N199" i="7"/>
  <c r="N200" i="7"/>
  <c r="N42" i="7"/>
  <c r="M42" i="7"/>
  <c r="O42" i="7" l="1"/>
  <c r="N10" i="7" l="1"/>
  <c r="H6" i="7" s="1"/>
  <c r="F17" i="17" s="1"/>
  <c r="G17" i="17" l="1"/>
  <c r="M10" i="7" l="1"/>
  <c r="H17" i="17" l="1"/>
  <c r="B17" i="17" s="1"/>
  <c r="A5" i="17" s="1"/>
  <c r="I40" i="7"/>
  <c r="A30" i="11"/>
  <c r="A31" i="11"/>
  <c r="A32" i="11"/>
  <c r="A33" i="11"/>
  <c r="A34" i="11"/>
  <c r="A35" i="11"/>
  <c r="A17" i="11"/>
  <c r="A37" i="11"/>
  <c r="A19" i="11"/>
  <c r="A29" i="11"/>
  <c r="A6" i="11"/>
  <c r="D3" i="11"/>
  <c r="E3" i="11"/>
  <c r="F3" i="11"/>
  <c r="G3" i="11"/>
  <c r="H3" i="11"/>
  <c r="I3" i="11"/>
  <c r="I4" i="11" s="1"/>
  <c r="J3" i="11"/>
  <c r="J4" i="11" s="1"/>
  <c r="K3" i="11"/>
  <c r="K4" i="11" s="1"/>
  <c r="L3" i="11"/>
  <c r="L4" i="11" s="1"/>
  <c r="M3" i="11"/>
  <c r="M4" i="11" s="1"/>
  <c r="J22" i="11"/>
  <c r="J23" i="11" s="1"/>
  <c r="E22" i="11"/>
  <c r="I22" i="11"/>
  <c r="I23" i="11" s="1"/>
  <c r="M22" i="11"/>
  <c r="M23" i="11" s="1"/>
  <c r="A26" i="11"/>
  <c r="A27" i="11"/>
  <c r="F22" i="11"/>
  <c r="A5" i="11"/>
  <c r="A28" i="11"/>
  <c r="K22" i="11"/>
  <c r="K23" i="11" s="1"/>
  <c r="D22" i="11"/>
  <c r="G22" i="11"/>
  <c r="H22" i="11"/>
  <c r="L22" i="11"/>
  <c r="L23" i="11" s="1"/>
  <c r="A22" i="11"/>
  <c r="A3" i="11"/>
  <c r="B17" i="11" l="1"/>
  <c r="C17" i="11"/>
  <c r="C35" i="11"/>
  <c r="B35" i="11"/>
  <c r="B34" i="11"/>
  <c r="C34" i="11"/>
  <c r="B37" i="11"/>
  <c r="C37" i="11"/>
  <c r="B33" i="11"/>
  <c r="C33" i="11"/>
  <c r="B32" i="11"/>
  <c r="C32" i="11"/>
  <c r="C31" i="11"/>
  <c r="B31" i="11"/>
  <c r="B19" i="11"/>
  <c r="C19" i="11"/>
  <c r="C30" i="11"/>
  <c r="B30" i="11"/>
  <c r="F33" i="11"/>
  <c r="A25" i="11"/>
  <c r="A10" i="11"/>
  <c r="J10" i="11" s="1"/>
  <c r="A13" i="11"/>
  <c r="F13" i="11" s="1"/>
  <c r="A9" i="11"/>
  <c r="K9" i="11" s="1"/>
  <c r="A24" i="11"/>
  <c r="L30" i="11"/>
  <c r="D30" i="11"/>
  <c r="F30" i="11"/>
  <c r="M30" i="11"/>
  <c r="E30" i="11"/>
  <c r="K28" i="11"/>
  <c r="F28" i="11"/>
  <c r="A18" i="11"/>
  <c r="A16" i="11"/>
  <c r="I16" i="11" s="1"/>
  <c r="A14" i="11"/>
  <c r="A7" i="11"/>
  <c r="A11" i="11"/>
  <c r="L28" i="11"/>
  <c r="D35" i="11"/>
  <c r="K35" i="11"/>
  <c r="E35" i="11"/>
  <c r="M35" i="11"/>
  <c r="I35" i="11"/>
  <c r="J35" i="11"/>
  <c r="G35" i="11"/>
  <c r="L35" i="11"/>
  <c r="H35" i="11"/>
  <c r="F35" i="11"/>
  <c r="H5" i="11"/>
  <c r="D5" i="11"/>
  <c r="G5" i="11"/>
  <c r="L5" i="11"/>
  <c r="K5" i="11"/>
  <c r="F27" i="11"/>
  <c r="D27" i="11"/>
  <c r="B27" i="11" s="1"/>
  <c r="E27" i="11"/>
  <c r="H27" i="11"/>
  <c r="I27" i="11"/>
  <c r="G27" i="11"/>
  <c r="F19" i="11"/>
  <c r="K37" i="11"/>
  <c r="H37" i="11"/>
  <c r="L37" i="11"/>
  <c r="G37" i="11"/>
  <c r="I37" i="11"/>
  <c r="D37" i="11"/>
  <c r="E37" i="11"/>
  <c r="F37" i="11"/>
  <c r="M37" i="11"/>
  <c r="J37" i="11"/>
  <c r="L13" i="11"/>
  <c r="J30" i="11"/>
  <c r="G30" i="11"/>
  <c r="A38" i="11"/>
  <c r="I30" i="11"/>
  <c r="A8" i="11"/>
  <c r="E28" i="11"/>
  <c r="H30" i="11"/>
  <c r="A15" i="11"/>
  <c r="F15" i="11" s="1"/>
  <c r="A36" i="11"/>
  <c r="D28" i="11"/>
  <c r="B28" i="11" s="1"/>
  <c r="K30" i="11"/>
  <c r="D6" i="11"/>
  <c r="E6" i="11"/>
  <c r="M6" i="11"/>
  <c r="F6" i="11"/>
  <c r="J6" i="11"/>
  <c r="G6" i="11"/>
  <c r="I6" i="11"/>
  <c r="H6" i="11"/>
  <c r="L6" i="11"/>
  <c r="K6" i="11"/>
  <c r="J31" i="11"/>
  <c r="H31" i="11"/>
  <c r="D31" i="11"/>
  <c r="M31" i="11"/>
  <c r="F31" i="11"/>
  <c r="E31" i="11"/>
  <c r="K31" i="11"/>
  <c r="G31" i="11"/>
  <c r="L31" i="11"/>
  <c r="I31" i="11"/>
  <c r="M17" i="11"/>
  <c r="J17" i="11"/>
  <c r="I17" i="11"/>
  <c r="K17" i="11"/>
  <c r="D17" i="11"/>
  <c r="E17" i="11"/>
  <c r="G17" i="11"/>
  <c r="H17" i="11"/>
  <c r="L17" i="11"/>
  <c r="F17" i="11"/>
  <c r="H29" i="11"/>
  <c r="E29" i="11"/>
  <c r="G29" i="11"/>
  <c r="M29" i="11"/>
  <c r="K29" i="11"/>
  <c r="J29" i="11"/>
  <c r="F29" i="11"/>
  <c r="L29" i="11"/>
  <c r="D29" i="11"/>
  <c r="B29" i="11" s="1"/>
  <c r="I29" i="11"/>
  <c r="D34" i="11"/>
  <c r="J34" i="11"/>
  <c r="H34" i="11"/>
  <c r="L34" i="11"/>
  <c r="I34" i="11"/>
  <c r="F34" i="11"/>
  <c r="M34" i="11"/>
  <c r="G34" i="11"/>
  <c r="K34" i="11"/>
  <c r="E34" i="11"/>
  <c r="F26" i="11"/>
  <c r="J26" i="11"/>
  <c r="M26" i="11"/>
  <c r="K26" i="11"/>
  <c r="G26" i="11"/>
  <c r="I26" i="11"/>
  <c r="L26" i="11"/>
  <c r="H26" i="11"/>
  <c r="D26" i="11"/>
  <c r="E26" i="11"/>
  <c r="I32" i="11"/>
  <c r="H32" i="11"/>
  <c r="G32" i="11"/>
  <c r="M32" i="11"/>
  <c r="L32" i="11"/>
  <c r="D32" i="11"/>
  <c r="K32" i="11"/>
  <c r="J32" i="11"/>
  <c r="E32" i="11"/>
  <c r="F32" i="11"/>
  <c r="D19" i="11"/>
  <c r="I5" i="11"/>
  <c r="H28" i="11"/>
  <c r="M28" i="11"/>
  <c r="J5" i="11"/>
  <c r="L33" i="11"/>
  <c r="J19" i="11"/>
  <c r="J28" i="11"/>
  <c r="H33" i="11"/>
  <c r="L27" i="11"/>
  <c r="J27" i="11"/>
  <c r="M19" i="11"/>
  <c r="M5" i="11"/>
  <c r="I33" i="11"/>
  <c r="E19" i="11"/>
  <c r="H19" i="11"/>
  <c r="G28" i="11"/>
  <c r="M27" i="11"/>
  <c r="K33" i="11"/>
  <c r="D33" i="11"/>
  <c r="G33" i="11"/>
  <c r="K27" i="11"/>
  <c r="L19" i="11"/>
  <c r="I19" i="11"/>
  <c r="E33" i="11"/>
  <c r="G19" i="11"/>
  <c r="I28" i="11"/>
  <c r="K19" i="11"/>
  <c r="M33" i="11"/>
  <c r="A12" i="11"/>
  <c r="J33" i="11"/>
  <c r="E5" i="11"/>
  <c r="F5" i="11"/>
  <c r="J13" i="11" l="1"/>
  <c r="I15" i="11"/>
  <c r="B26" i="11"/>
  <c r="D13" i="11"/>
  <c r="I13" i="11"/>
  <c r="K13" i="11"/>
  <c r="M13" i="11"/>
  <c r="G15" i="11"/>
  <c r="E13" i="11"/>
  <c r="H15" i="11"/>
  <c r="G13" i="11"/>
  <c r="H13" i="11"/>
  <c r="I18" i="11"/>
  <c r="C18" i="11"/>
  <c r="B18" i="11"/>
  <c r="I36" i="11"/>
  <c r="C36" i="11"/>
  <c r="B36" i="11"/>
  <c r="J15" i="11"/>
  <c r="C15" i="11"/>
  <c r="B15" i="11"/>
  <c r="C13" i="11"/>
  <c r="B13" i="11"/>
  <c r="B12" i="11"/>
  <c r="C12" i="11"/>
  <c r="I11" i="11"/>
  <c r="C11" i="11"/>
  <c r="B11" i="11"/>
  <c r="J14" i="11"/>
  <c r="C14" i="11"/>
  <c r="B14" i="11"/>
  <c r="H38" i="11"/>
  <c r="C38" i="11"/>
  <c r="B38" i="11"/>
  <c r="F16" i="11"/>
  <c r="B16" i="11"/>
  <c r="C16" i="11"/>
  <c r="B6" i="11"/>
  <c r="G10" i="11"/>
  <c r="I8" i="11"/>
  <c r="E9" i="11"/>
  <c r="D9" i="11"/>
  <c r="B9" i="11" s="1"/>
  <c r="L10" i="11"/>
  <c r="M9" i="11"/>
  <c r="B5" i="11"/>
  <c r="C5" i="11" s="1"/>
  <c r="L25" i="11"/>
  <c r="F7" i="11"/>
  <c r="E15" i="11"/>
  <c r="L15" i="11"/>
  <c r="F10" i="11"/>
  <c r="D10" i="11"/>
  <c r="G9" i="11"/>
  <c r="K18" i="11"/>
  <c r="K10" i="11"/>
  <c r="H10" i="11"/>
  <c r="E10" i="11"/>
  <c r="M10" i="11"/>
  <c r="I10" i="11"/>
  <c r="J16" i="11"/>
  <c r="L9" i="11"/>
  <c r="H9" i="11"/>
  <c r="M25" i="11"/>
  <c r="K25" i="11"/>
  <c r="F25" i="11"/>
  <c r="D25" i="11"/>
  <c r="J25" i="11"/>
  <c r="G25" i="11"/>
  <c r="H25" i="11"/>
  <c r="E25" i="11"/>
  <c r="I25" i="11"/>
  <c r="J36" i="11"/>
  <c r="I9" i="11"/>
  <c r="D38" i="11"/>
  <c r="I38" i="11"/>
  <c r="D7" i="11"/>
  <c r="M14" i="11"/>
  <c r="G7" i="11"/>
  <c r="E7" i="11"/>
  <c r="G18" i="11"/>
  <c r="E18" i="11"/>
  <c r="J9" i="11"/>
  <c r="F9" i="11"/>
  <c r="G14" i="11"/>
  <c r="D16" i="11"/>
  <c r="L16" i="11"/>
  <c r="M36" i="11"/>
  <c r="L18" i="11"/>
  <c r="L14" i="11"/>
  <c r="D14" i="11"/>
  <c r="H14" i="11"/>
  <c r="H36" i="11"/>
  <c r="G36" i="11"/>
  <c r="H18" i="11"/>
  <c r="E16" i="11"/>
  <c r="D36" i="11"/>
  <c r="K36" i="11"/>
  <c r="E36" i="11"/>
  <c r="F36" i="11"/>
  <c r="M18" i="11"/>
  <c r="J18" i="11"/>
  <c r="F14" i="11"/>
  <c r="G16" i="11"/>
  <c r="L36" i="11"/>
  <c r="L24" i="11"/>
  <c r="I24" i="11"/>
  <c r="G24" i="11"/>
  <c r="M24" i="11"/>
  <c r="K24" i="11"/>
  <c r="D24" i="11"/>
  <c r="F24" i="11"/>
  <c r="H24" i="11"/>
  <c r="J24" i="11"/>
  <c r="E24" i="11"/>
  <c r="D11" i="11"/>
  <c r="K11" i="11"/>
  <c r="L11" i="11"/>
  <c r="M11" i="11"/>
  <c r="G11" i="11"/>
  <c r="L7" i="11"/>
  <c r="I14" i="11"/>
  <c r="K14" i="11"/>
  <c r="E14" i="11"/>
  <c r="I7" i="11"/>
  <c r="H7" i="11"/>
  <c r="J7" i="11"/>
  <c r="J11" i="11"/>
  <c r="H16" i="11"/>
  <c r="K16" i="11"/>
  <c r="M7" i="11"/>
  <c r="M16" i="11"/>
  <c r="F18" i="11"/>
  <c r="D18" i="11"/>
  <c r="E11" i="11"/>
  <c r="H11" i="11"/>
  <c r="F11" i="11"/>
  <c r="K7" i="11"/>
  <c r="J38" i="11"/>
  <c r="H8" i="11"/>
  <c r="F8" i="11"/>
  <c r="L8" i="11"/>
  <c r="J8" i="11"/>
  <c r="K8" i="11"/>
  <c r="M8" i="11"/>
  <c r="G8" i="11"/>
  <c r="E8" i="11"/>
  <c r="D8" i="11"/>
  <c r="B8" i="11" s="1"/>
  <c r="M15" i="11"/>
  <c r="D15" i="11"/>
  <c r="K15" i="11"/>
  <c r="E38" i="11"/>
  <c r="M38" i="11"/>
  <c r="F38" i="11"/>
  <c r="K38" i="11"/>
  <c r="L38" i="11"/>
  <c r="G38" i="11"/>
  <c r="I12" i="11"/>
  <c r="J12" i="11"/>
  <c r="M12" i="11"/>
  <c r="G12" i="11"/>
  <c r="D12" i="11"/>
  <c r="E12" i="11"/>
  <c r="F12" i="11"/>
  <c r="H12" i="11"/>
  <c r="L12" i="11"/>
  <c r="K12" i="11"/>
  <c r="H23" i="11" l="1"/>
  <c r="H4" i="11"/>
  <c r="B10" i="11"/>
  <c r="G4" i="11"/>
  <c r="G23" i="11"/>
  <c r="B7" i="11"/>
  <c r="C6" i="11"/>
  <c r="B25" i="11"/>
  <c r="B24" i="11"/>
  <c r="C24" i="11" s="1"/>
  <c r="F23" i="11"/>
  <c r="F4" i="11"/>
  <c r="E4" i="11"/>
  <c r="E23" i="11"/>
  <c r="D4" i="11"/>
  <c r="D23" i="11"/>
  <c r="C7" i="11" l="1"/>
  <c r="C8" i="11" s="1"/>
  <c r="C9" i="11" s="1"/>
  <c r="C10" i="11" s="1"/>
  <c r="C25" i="11"/>
  <c r="C26" i="11" s="1"/>
  <c r="C27" i="11" s="1"/>
  <c r="C28" i="11" s="1"/>
  <c r="C29" i="11" s="1"/>
</calcChain>
</file>

<file path=xl/comments1.xml><?xml version="1.0" encoding="utf-8"?>
<comments xmlns="http://schemas.openxmlformats.org/spreadsheetml/2006/main">
  <authors>
    <author>moni_11</author>
    <author>fukuda mayuko</author>
  </authors>
  <commentList>
    <comment ref="B3" authorId="0" shapeId="0">
      <text>
        <r>
          <rPr>
            <sz val="9"/>
            <color indexed="81"/>
            <rFont val="MS P ゴシック"/>
            <family val="3"/>
            <charset val="128"/>
          </rPr>
          <t>コアサイトは数字の前に「C」、一般サイトは数字の前に「S」がつきます</t>
        </r>
      </text>
    </comment>
    <comment ref="B4" authorId="0" shapeId="0">
      <text>
        <r>
          <rPr>
            <b/>
            <sz val="9"/>
            <color indexed="81"/>
            <rFont val="MS P ゴシック"/>
            <family val="3"/>
            <charset val="128"/>
          </rPr>
          <t>サイト番号から自動入力されます</t>
        </r>
      </text>
    </comment>
    <comment ref="B5" authorId="0" shapeId="0">
      <text>
        <r>
          <rPr>
            <sz val="9"/>
            <color indexed="81"/>
            <rFont val="MS P ゴシック"/>
            <family val="3"/>
            <charset val="128"/>
          </rPr>
          <t>選択肢からお選びください
例：「23-24年」：2023年10月～2024年春までの産卵シーズン</t>
        </r>
      </text>
    </comment>
    <comment ref="C7" authorId="1" shapeId="0">
      <text>
        <r>
          <rPr>
            <sz val="9"/>
            <color indexed="81"/>
            <rFont val="MS P ゴシック"/>
            <family val="3"/>
            <charset val="128"/>
          </rPr>
          <t>「有」「無」から選択してください
「有」の場合は備考欄に一言ご記入ください</t>
        </r>
      </text>
    </comment>
  </commentList>
</comments>
</file>

<file path=xl/comments2.xml><?xml version="1.0" encoding="utf-8"?>
<comments xmlns="http://schemas.openxmlformats.org/spreadsheetml/2006/main">
  <authors>
    <author>Shinichi</author>
    <author>moni_11</author>
    <author>fujita_taku</author>
    <author>Takagawa</author>
  </authors>
  <commentList>
    <comment ref="B3" authorId="0" shapeId="0">
      <text>
        <r>
          <rPr>
            <b/>
            <sz val="9"/>
            <color indexed="81"/>
            <rFont val="ＭＳ Ｐゴシック"/>
            <family val="3"/>
            <charset val="128"/>
          </rPr>
          <t>「特徴的な変化」シートから自動入力されます</t>
        </r>
      </text>
    </comment>
    <comment ref="B4" authorId="1" shapeId="0">
      <text>
        <r>
          <rPr>
            <b/>
            <sz val="9"/>
            <color indexed="81"/>
            <rFont val="ＭＳ Ｐゴシック"/>
            <family val="3"/>
            <charset val="128"/>
            <scheme val="major"/>
          </rPr>
          <t>「特徴的な変化」シートから自動入力されます</t>
        </r>
      </text>
    </comment>
    <comment ref="B5" authorId="1" shapeId="0">
      <text>
        <r>
          <rPr>
            <b/>
            <sz val="9"/>
            <color indexed="81"/>
            <rFont val="MS P ゴシック"/>
            <family val="3"/>
            <charset val="128"/>
          </rPr>
          <t>「特徴的な変化」シートから自動入力されます</t>
        </r>
      </text>
    </comment>
    <comment ref="J10" authorId="1" shapeId="0">
      <text>
        <r>
          <rPr>
            <sz val="9"/>
            <color indexed="81"/>
            <rFont val="MS P ゴシック"/>
            <family val="3"/>
            <charset val="128"/>
          </rPr>
          <t>主担当者を含めた参加人数を入力してください</t>
        </r>
      </text>
    </comment>
    <comment ref="B27" authorId="2" shapeId="0">
      <text>
        <r>
          <rPr>
            <b/>
            <sz val="9"/>
            <color indexed="81"/>
            <rFont val="MS P ゴシック"/>
            <family val="3"/>
            <charset val="128"/>
          </rPr>
          <t>入力できませんので、
地区名を増やしたい、修正したい場合は、
「特徴的な変化」シートの「調査区間名リスト」で入力または修正をしてください</t>
        </r>
        <r>
          <rPr>
            <sz val="9"/>
            <color indexed="81"/>
            <rFont val="MS P ゴシック"/>
            <family val="3"/>
            <charset val="128"/>
          </rPr>
          <t xml:space="preserve">
</t>
        </r>
      </text>
    </comment>
    <comment ref="I28" authorId="1" shapeId="0">
      <text>
        <r>
          <rPr>
            <b/>
            <sz val="9"/>
            <color indexed="81"/>
            <rFont val="MS P ゴシック"/>
            <family val="3"/>
            <charset val="128"/>
          </rPr>
          <t>地区内に含まれる水辺タイプのうち、
水田および休耕・放棄田が×であれば空白のままで結構です</t>
        </r>
      </text>
    </comment>
    <comment ref="A41" authorId="2" shapeId="0">
      <text>
        <r>
          <rPr>
            <b/>
            <sz val="9"/>
            <color indexed="81"/>
            <rFont val="MS P ゴシック"/>
            <family val="3"/>
            <charset val="128"/>
          </rPr>
          <t>上記、調査条件の「調査年月日」に入力した日付のみ選択できます</t>
        </r>
      </text>
    </comment>
    <comment ref="B41" authorId="2" shapeId="0">
      <text>
        <r>
          <rPr>
            <b/>
            <sz val="9"/>
            <color indexed="81"/>
            <rFont val="MS P ゴシック"/>
            <family val="3"/>
            <charset val="128"/>
          </rPr>
          <t>「特徴的な変化」シートの「調査地区名リスト」に入力した地区名のみ選択できます</t>
        </r>
      </text>
    </comment>
    <comment ref="C41" authorId="3" shapeId="0">
      <text>
        <r>
          <rPr>
            <sz val="9"/>
            <color indexed="81"/>
            <rFont val="ＭＳ Ｐゴシック"/>
            <family val="3"/>
            <charset val="128"/>
          </rPr>
          <t>区画ごと（田んぼ1枚1枚や池ごと）の記録をモニタリングしたい場合は、この欄に区画名を記入し、卵塊数も全ての区画ごとに記入してください
サンプリング法の場合は、必ず区画ごとの卵塊数も入力してください</t>
        </r>
      </text>
    </comment>
    <comment ref="D41" authorId="0" shapeId="0">
      <text>
        <r>
          <rPr>
            <sz val="9"/>
            <color indexed="81"/>
            <rFont val="ＭＳ Ｐゴシック"/>
            <family val="3"/>
            <charset val="128"/>
          </rPr>
          <t>記録した種のすべてに必ず数値を入力してください
調査をしたが新しい卵塊が見つからなかった場合は「0」と入力します</t>
        </r>
      </text>
    </comment>
    <comment ref="F42" authorId="0" shapeId="0">
      <text>
        <r>
          <rPr>
            <sz val="9"/>
            <color indexed="81"/>
            <rFont val="ＭＳ Ｐゴシック"/>
            <family val="3"/>
            <charset val="128"/>
          </rPr>
          <t>必要に応じて種名を入力してください
種が識別できなかった場合は
「アカガエル類」と入力してください</t>
        </r>
      </text>
    </comment>
  </commentList>
</comments>
</file>

<file path=xl/comments3.xml><?xml version="1.0" encoding="utf-8"?>
<comments xmlns="http://schemas.openxmlformats.org/spreadsheetml/2006/main">
  <authors>
    <author>moni_11</author>
    <author>fukuda mayuko</author>
  </authors>
  <commentList>
    <comment ref="B4" authorId="0" shapeId="0">
      <text>
        <r>
          <rPr>
            <b/>
            <sz val="9"/>
            <color indexed="81"/>
            <rFont val="MS P ゴシック"/>
            <family val="3"/>
            <charset val="128"/>
          </rPr>
          <t>サイト番号から自動入力されます</t>
        </r>
      </text>
    </comment>
    <comment ref="C7" authorId="1" shapeId="0">
      <text>
        <r>
          <rPr>
            <sz val="10"/>
            <color indexed="81"/>
            <rFont val="MS P ゴシック"/>
            <family val="3"/>
            <charset val="128"/>
          </rPr>
          <t>「有」「無」から選択してください
「有」の場合は備考欄に一言ご記入ください</t>
        </r>
      </text>
    </comment>
  </commentList>
</comments>
</file>

<file path=xl/comments4.xml><?xml version="1.0" encoding="utf-8"?>
<comments xmlns="http://schemas.openxmlformats.org/spreadsheetml/2006/main">
  <authors>
    <author>Shinichi</author>
    <author>moni_11</author>
    <author>fujita_taku</author>
    <author>Takagawa</author>
  </authors>
  <commentList>
    <comment ref="B3" authorId="0" shapeId="0">
      <text>
        <r>
          <rPr>
            <b/>
            <sz val="9"/>
            <color indexed="81"/>
            <rFont val="ＭＳ Ｐゴシック"/>
            <family val="3"/>
            <charset val="128"/>
          </rPr>
          <t>「特徴的な変化」シートから
自動入力されます</t>
        </r>
      </text>
    </comment>
    <comment ref="B4" authorId="1" shapeId="0">
      <text>
        <r>
          <rPr>
            <b/>
            <sz val="9"/>
            <color indexed="81"/>
            <rFont val="MS P ゴシック"/>
            <family val="3"/>
            <charset val="128"/>
          </rPr>
          <t>「特徴的な変化」シートから
自動入力されます</t>
        </r>
      </text>
    </comment>
    <comment ref="B5" authorId="1" shapeId="0">
      <text>
        <r>
          <rPr>
            <b/>
            <sz val="9"/>
            <color indexed="81"/>
            <rFont val="MS P ゴシック"/>
            <family val="3"/>
            <charset val="128"/>
          </rPr>
          <t>「特徴的な変化」シートから
自動入力されます</t>
        </r>
      </text>
    </comment>
    <comment ref="B27" authorId="2" shapeId="0">
      <text>
        <r>
          <rPr>
            <b/>
            <sz val="9"/>
            <color indexed="81"/>
            <rFont val="MS P ゴシック"/>
            <family val="3"/>
            <charset val="128"/>
          </rPr>
          <t>入力できませんので、
地区名を増やしたい、修正したい場合は、
「特徴的な変化」シートの「調査区間名リスト」で入力または修正をしてください</t>
        </r>
        <r>
          <rPr>
            <sz val="9"/>
            <color indexed="81"/>
            <rFont val="MS P ゴシック"/>
            <family val="3"/>
            <charset val="128"/>
          </rPr>
          <t xml:space="preserve">
</t>
        </r>
      </text>
    </comment>
    <comment ref="I28" authorId="1" shapeId="0">
      <text>
        <r>
          <rPr>
            <b/>
            <sz val="9"/>
            <color indexed="81"/>
            <rFont val="MS P ゴシック"/>
            <family val="3"/>
            <charset val="128"/>
          </rPr>
          <t>地区内に含まれる水辺タイプのうち、
水田および休耕・放棄田が×であれば空白のままで結構です</t>
        </r>
      </text>
    </comment>
    <comment ref="A41" authorId="2" shapeId="0">
      <text>
        <r>
          <rPr>
            <b/>
            <sz val="9"/>
            <color indexed="81"/>
            <rFont val="MS P ゴシック"/>
            <family val="3"/>
            <charset val="128"/>
          </rPr>
          <t>上記、調査条件の「調査年月日」に入力した日付のみ選択できます</t>
        </r>
      </text>
    </comment>
    <comment ref="B41" authorId="2" shapeId="0">
      <text>
        <r>
          <rPr>
            <b/>
            <sz val="9"/>
            <color indexed="81"/>
            <rFont val="MS P ゴシック"/>
            <family val="3"/>
            <charset val="128"/>
          </rPr>
          <t>「特徴的な変化」シートの「調査地区名リスト」に入力した地区名のみ選択できます</t>
        </r>
      </text>
    </comment>
    <comment ref="C41" authorId="3" shapeId="0">
      <text>
        <r>
          <rPr>
            <sz val="9"/>
            <color indexed="81"/>
            <rFont val="ＭＳ Ｐゴシック"/>
            <family val="3"/>
            <charset val="128"/>
          </rPr>
          <t>区画ごと（田んぼ1枚1枚や池ごと）の記録をモニタリングしたい場合は、この欄に区画名を記入し、卵塊数も全ての区画ごとに記入してください
サンプリング法の場合は、必ず区画ごとの卵塊数も入力してください</t>
        </r>
      </text>
    </comment>
    <comment ref="D41" authorId="0" shapeId="0">
      <text>
        <r>
          <rPr>
            <sz val="9"/>
            <color indexed="81"/>
            <rFont val="ＭＳ Ｐゴシック"/>
            <family val="3"/>
            <charset val="128"/>
          </rPr>
          <t>記録した種のすべてに必ず数値を入力してください
調査をしたが新しい卵塊が見つからなかった場合は「0」と入力します</t>
        </r>
      </text>
    </comment>
    <comment ref="F42" authorId="0" shapeId="0">
      <text>
        <r>
          <rPr>
            <sz val="9"/>
            <color indexed="81"/>
            <rFont val="ＭＳ Ｐゴシック"/>
            <family val="3"/>
            <charset val="128"/>
          </rPr>
          <t>必要に応じて種名を入力してください
種が識別できなかった場合は
「アカガエル類」と入力してください</t>
        </r>
      </text>
    </comment>
  </commentList>
</comments>
</file>

<file path=xl/sharedStrings.xml><?xml version="1.0" encoding="utf-8"?>
<sst xmlns="http://schemas.openxmlformats.org/spreadsheetml/2006/main" count="695" uniqueCount="540">
  <si>
    <t>サイト名</t>
    <rPh sb="3" eb="4">
      <t>メイ</t>
    </rPh>
    <phoneticPr fontId="3"/>
  </si>
  <si>
    <t>水田</t>
    <rPh sb="0" eb="2">
      <t>スイデン</t>
    </rPh>
    <phoneticPr fontId="3"/>
  </si>
  <si>
    <t>水路</t>
    <rPh sb="0" eb="2">
      <t>スイロ</t>
    </rPh>
    <phoneticPr fontId="3"/>
  </si>
  <si>
    <t>池・沼</t>
    <rPh sb="0" eb="1">
      <t>イケ</t>
    </rPh>
    <rPh sb="2" eb="3">
      <t>ヌマ</t>
    </rPh>
    <phoneticPr fontId="3"/>
  </si>
  <si>
    <t>その他備考</t>
    <rPh sb="2" eb="3">
      <t>タ</t>
    </rPh>
    <rPh sb="3" eb="5">
      <t>ビコウ</t>
    </rPh>
    <phoneticPr fontId="3"/>
  </si>
  <si>
    <t>新たな卵塊数</t>
    <rPh sb="0" eb="1">
      <t>アラ</t>
    </rPh>
    <rPh sb="3" eb="5">
      <t>ランカイスウ</t>
    </rPh>
    <rPh sb="5" eb="6">
      <t>スウ</t>
    </rPh>
    <phoneticPr fontId="3"/>
  </si>
  <si>
    <t>備考</t>
    <rPh sb="0" eb="2">
      <t>ビコウ</t>
    </rPh>
    <phoneticPr fontId="3"/>
  </si>
  <si>
    <t>圃場整備の状況</t>
    <rPh sb="0" eb="2">
      <t>ホジョウ</t>
    </rPh>
    <rPh sb="2" eb="4">
      <t>セイビ</t>
    </rPh>
    <rPh sb="5" eb="7">
      <t>ジョウキョウ</t>
    </rPh>
    <phoneticPr fontId="3"/>
  </si>
  <si>
    <t>水田での休耕・放棄の割合</t>
    <rPh sb="0" eb="2">
      <t>スイデン</t>
    </rPh>
    <rPh sb="4" eb="6">
      <t>キュウコウ</t>
    </rPh>
    <rPh sb="7" eb="9">
      <t>ホウキ</t>
    </rPh>
    <rPh sb="10" eb="12">
      <t>ワリアイ</t>
    </rPh>
    <phoneticPr fontId="3"/>
  </si>
  <si>
    <t>地区が森林に接している</t>
    <rPh sb="0" eb="2">
      <t>チク</t>
    </rPh>
    <rPh sb="3" eb="5">
      <t>シンリン</t>
    </rPh>
    <rPh sb="6" eb="7">
      <t>セッ</t>
    </rPh>
    <phoneticPr fontId="3"/>
  </si>
  <si>
    <t>新卵塊数</t>
    <rPh sb="0" eb="1">
      <t>シン</t>
    </rPh>
    <rPh sb="1" eb="4">
      <t>ランカイスウ</t>
    </rPh>
    <phoneticPr fontId="3"/>
  </si>
  <si>
    <t>調査地区
ごとの
環境条件</t>
    <rPh sb="0" eb="2">
      <t>チョウサ</t>
    </rPh>
    <rPh sb="2" eb="4">
      <t>チク</t>
    </rPh>
    <rPh sb="9" eb="11">
      <t>カンキョウ</t>
    </rPh>
    <rPh sb="11" eb="13">
      <t>ジョウケン</t>
    </rPh>
    <phoneticPr fontId="3"/>
  </si>
  <si>
    <t>サイト全体</t>
    <rPh sb="3" eb="5">
      <t>ゼンタイ</t>
    </rPh>
    <phoneticPr fontId="3"/>
  </si>
  <si>
    <t>調査月日＼累計</t>
    <rPh sb="0" eb="2">
      <t>チョウサ</t>
    </rPh>
    <rPh sb="2" eb="4">
      <t>ツキヒ</t>
    </rPh>
    <rPh sb="5" eb="7">
      <t>ルイケイ</t>
    </rPh>
    <phoneticPr fontId="3"/>
  </si>
  <si>
    <t>ニホンアカガエル</t>
  </si>
  <si>
    <t>累計数</t>
    <rPh sb="0" eb="2">
      <t>ルイケイ</t>
    </rPh>
    <rPh sb="2" eb="3">
      <t>スウ</t>
    </rPh>
    <phoneticPr fontId="3"/>
  </si>
  <si>
    <t>サイト番号</t>
    <rPh sb="3" eb="5">
      <t>バンゴウ</t>
    </rPh>
    <phoneticPr fontId="3"/>
  </si>
  <si>
    <t>調査条件の備考</t>
    <rPh sb="0" eb="2">
      <t>チョウサ</t>
    </rPh>
    <rPh sb="2" eb="4">
      <t>ジョウケン</t>
    </rPh>
    <rPh sb="5" eb="7">
      <t>ビコウ</t>
    </rPh>
    <phoneticPr fontId="3"/>
  </si>
  <si>
    <t>C002</t>
  </si>
  <si>
    <t>C003</t>
  </si>
  <si>
    <t>C004</t>
  </si>
  <si>
    <t>C005</t>
  </si>
  <si>
    <t>C006</t>
  </si>
  <si>
    <t>C007</t>
  </si>
  <si>
    <t>C008</t>
  </si>
  <si>
    <t>C009</t>
  </si>
  <si>
    <t>C010</t>
  </si>
  <si>
    <t>C011</t>
  </si>
  <si>
    <t>C012</t>
  </si>
  <si>
    <t>C013</t>
  </si>
  <si>
    <t>C014</t>
  </si>
  <si>
    <t>C015</t>
  </si>
  <si>
    <t>C016</t>
  </si>
  <si>
    <t>C017</t>
  </si>
  <si>
    <t>C018</t>
  </si>
  <si>
    <t>平岡公園、東部緑地</t>
  </si>
  <si>
    <t>糸井緑地</t>
  </si>
  <si>
    <t>越後沼湿原</t>
  </si>
  <si>
    <t>名駒地区</t>
  </si>
  <si>
    <t>稲美農業用水路調査地</t>
  </si>
  <si>
    <t>青葉山周辺の広瀬川とその支流群</t>
  </si>
  <si>
    <t>波伝谷</t>
  </si>
  <si>
    <t>福島市小鳥の森</t>
  </si>
  <si>
    <t>滑川浜周辺の里地</t>
  </si>
  <si>
    <t>牛久自然観察の森及びその周辺</t>
  </si>
  <si>
    <t>奥山地区</t>
  </si>
  <si>
    <t>ハローウッズ</t>
  </si>
  <si>
    <t>桐生自然観察の森</t>
  </si>
  <si>
    <t>上ノ原</t>
  </si>
  <si>
    <t>奈良新田</t>
  </si>
  <si>
    <t>見沼地域</t>
  </si>
  <si>
    <t>天覧山・多峯主山周辺景観緑地</t>
  </si>
  <si>
    <t>下志津・畔田谷津　中・下流域</t>
  </si>
  <si>
    <t>市野谷の森</t>
  </si>
  <si>
    <t>ほたるの里</t>
  </si>
  <si>
    <t>竜腹寺地区周辺の谷津田と斜面林</t>
  </si>
  <si>
    <t>道場入り周辺の里山</t>
  </si>
  <si>
    <t>東京都立長沼公園</t>
  </si>
  <si>
    <t>長池公園</t>
  </si>
  <si>
    <t>犬目地区</t>
  </si>
  <si>
    <t>木下沢都有保健保安林</t>
  </si>
  <si>
    <t>青梅の杜</t>
  </si>
  <si>
    <t>多摩動物公園内</t>
  </si>
  <si>
    <t>平井川</t>
  </si>
  <si>
    <t>秩父多摩甲斐国立公園 山のふるさと村園内</t>
  </si>
  <si>
    <t>梅田川流域</t>
  </si>
  <si>
    <t>瀬上の森</t>
  </si>
  <si>
    <t>横浜自然観察の森</t>
  </si>
  <si>
    <t>光の丘水辺公園</t>
  </si>
  <si>
    <t>山崎、鎌倉中央公園</t>
  </si>
  <si>
    <t>天神谷戸・石川丸山谷戸とその集水域</t>
  </si>
  <si>
    <t>中村川およびその周辺の里山</t>
  </si>
  <si>
    <t>いまいずみほたる公園</t>
  </si>
  <si>
    <t>東京農業大学厚木キャンパス</t>
  </si>
  <si>
    <t>神奈川県立座間谷戸山公園</t>
  </si>
  <si>
    <t>芹沢公園</t>
  </si>
  <si>
    <t>西丹沢周辺地域</t>
  </si>
  <si>
    <t>尾山耕地・中津川周辺</t>
  </si>
  <si>
    <t>緑公園水沢地内</t>
  </si>
  <si>
    <t>松代城山周辺</t>
  </si>
  <si>
    <t>呉羽丘陵</t>
  </si>
  <si>
    <t>五箇山大島地区</t>
  </si>
  <si>
    <t>里山里海自然学校保全林</t>
  </si>
  <si>
    <t>愛宕山少年自然の家周辺の森</t>
  </si>
  <si>
    <t>平林　桜池</t>
  </si>
  <si>
    <t>霧ヶ峰高原八島ヶ原湿原外周</t>
  </si>
  <si>
    <t>原山スキー場</t>
  </si>
  <si>
    <t>岐阜県百年公園</t>
  </si>
  <si>
    <t>静岡県立森林公園</t>
  </si>
  <si>
    <t>佐折田貫湖・小田貫湿原地域</t>
  </si>
  <si>
    <t>下柚野の里山</t>
  </si>
  <si>
    <t>トヨタの森</t>
  </si>
  <si>
    <t>犬山地域</t>
  </si>
  <si>
    <t>創造の森　横山</t>
  </si>
  <si>
    <t>みなくち子どもの森</t>
  </si>
  <si>
    <t>西山一帯</t>
  </si>
  <si>
    <t>桂川河川敷地区</t>
  </si>
  <si>
    <t>五月山緑地</t>
  </si>
  <si>
    <t>余野川周辺用水路</t>
  </si>
  <si>
    <t>栃原集落</t>
  </si>
  <si>
    <t>姫路市自然観察の森</t>
  </si>
  <si>
    <t>丸山湿原群</t>
  </si>
  <si>
    <t>根来山げんきの森</t>
  </si>
  <si>
    <t>演習林とその周辺</t>
  </si>
  <si>
    <t>池谷・黒谷周辺</t>
  </si>
  <si>
    <t>ろうきん森の学校・広島</t>
  </si>
  <si>
    <t>秋吉台</t>
  </si>
  <si>
    <t>サンクチュアリどんぐり</t>
  </si>
  <si>
    <t>横浪半島鳴無地区</t>
  </si>
  <si>
    <t>平尾台</t>
  </si>
  <si>
    <t>九州大学伊都キャンパス「生物多様性保全ゾーン」</t>
  </si>
  <si>
    <t>天山</t>
  </si>
  <si>
    <t>土器田　放棄耕作地</t>
  </si>
  <si>
    <t>鬼岳</t>
  </si>
  <si>
    <t>立田山及び周辺の里地</t>
  </si>
  <si>
    <t>「柿原の迫谷」付近の里地里山</t>
  </si>
  <si>
    <t>調査シーズン</t>
    <rPh sb="0" eb="2">
      <t>チョウサ</t>
    </rPh>
    <phoneticPr fontId="3"/>
  </si>
  <si>
    <t>月</t>
    <rPh sb="0" eb="1">
      <t>ツキ</t>
    </rPh>
    <phoneticPr fontId="3"/>
  </si>
  <si>
    <t>日</t>
    <rPh sb="0" eb="1">
      <t>ヒ</t>
    </rPh>
    <phoneticPr fontId="3"/>
  </si>
  <si>
    <t>年</t>
    <rPh sb="0" eb="1">
      <t>ネン</t>
    </rPh>
    <phoneticPr fontId="3"/>
  </si>
  <si>
    <t>主担当者以外の調査参加者</t>
  </si>
  <si>
    <t>調査条件</t>
    <rPh sb="0" eb="2">
      <t>チョウサ</t>
    </rPh>
    <rPh sb="2" eb="4">
      <t>ジョウケン</t>
    </rPh>
    <phoneticPr fontId="3"/>
  </si>
  <si>
    <t>ヤマアカガエル</t>
  </si>
  <si>
    <t>区画名</t>
    <rPh sb="0" eb="2">
      <t>クカク</t>
    </rPh>
    <rPh sb="2" eb="3">
      <t>メイ</t>
    </rPh>
    <phoneticPr fontId="3"/>
  </si>
  <si>
    <t>A</t>
  </si>
  <si>
    <t>B</t>
  </si>
  <si>
    <t>通常</t>
  </si>
  <si>
    <t>ほぼすべて孵化していた。</t>
    <rPh sb="5" eb="7">
      <t>フカ</t>
    </rPh>
    <phoneticPr fontId="3"/>
  </si>
  <si>
    <t>まだ卵塊みられず。</t>
    <rPh sb="2" eb="4">
      <t>ランカイ</t>
    </rPh>
    <phoneticPr fontId="3"/>
  </si>
  <si>
    <t>○</t>
  </si>
  <si>
    <t>無し</t>
  </si>
  <si>
    <t>全体</t>
  </si>
  <si>
    <t>一部</t>
  </si>
  <si>
    <t>×</t>
  </si>
  <si>
    <t>大部分</t>
  </si>
  <si>
    <t>いいえ</t>
  </si>
  <si>
    <t>U字溝や舗装道路を挟まずに接している森がある</t>
    <rPh sb="1" eb="2">
      <t>ジ</t>
    </rPh>
    <rPh sb="2" eb="3">
      <t>ミゾ</t>
    </rPh>
    <rPh sb="4" eb="6">
      <t>ホソウ</t>
    </rPh>
    <rPh sb="6" eb="8">
      <t>ドウロ</t>
    </rPh>
    <rPh sb="9" eb="10">
      <t>ハサ</t>
    </rPh>
    <rPh sb="13" eb="14">
      <t>セッ</t>
    </rPh>
    <rPh sb="18" eb="19">
      <t>モリ</t>
    </rPh>
    <phoneticPr fontId="3"/>
  </si>
  <si>
    <t>はい</t>
  </si>
  <si>
    <t>昨年から始めた冬期湛水田に集中して産卵。</t>
    <rPh sb="0" eb="2">
      <t>サクネン</t>
    </rPh>
    <rPh sb="4" eb="5">
      <t>ハジ</t>
    </rPh>
    <rPh sb="7" eb="9">
      <t>トウキ</t>
    </rPh>
    <rPh sb="9" eb="11">
      <t>タンスイ</t>
    </rPh>
    <rPh sb="11" eb="12">
      <t>デン</t>
    </rPh>
    <rPh sb="13" eb="15">
      <t>シュウチュウ</t>
    </rPh>
    <rPh sb="17" eb="19">
      <t>サンラン</t>
    </rPh>
    <phoneticPr fontId="3"/>
  </si>
  <si>
    <t>休耕・
放棄田</t>
    <rPh sb="0" eb="2">
      <t>キュウコウ</t>
    </rPh>
    <rPh sb="4" eb="6">
      <t>ホウキ</t>
    </rPh>
    <rPh sb="6" eb="7">
      <t>デン</t>
    </rPh>
    <phoneticPr fontId="3"/>
  </si>
  <si>
    <t>○○の里山</t>
    <rPh sb="3" eb="5">
      <t>サトヤマ</t>
    </rPh>
    <phoneticPr fontId="3"/>
  </si>
  <si>
    <t>地区名</t>
    <rPh sb="0" eb="3">
      <t>チクメイ</t>
    </rPh>
    <phoneticPr fontId="3"/>
  </si>
  <si>
    <t>S004</t>
  </si>
  <si>
    <t>S007</t>
  </si>
  <si>
    <t>S008</t>
  </si>
  <si>
    <t>S018</t>
  </si>
  <si>
    <t>S021</t>
  </si>
  <si>
    <t>S023</t>
  </si>
  <si>
    <t>S026</t>
  </si>
  <si>
    <t>S027</t>
  </si>
  <si>
    <t>S028</t>
  </si>
  <si>
    <t>S030</t>
  </si>
  <si>
    <t>S032</t>
  </si>
  <si>
    <t>S034</t>
  </si>
  <si>
    <t>S035</t>
  </si>
  <si>
    <t>S036</t>
  </si>
  <si>
    <t>S037</t>
  </si>
  <si>
    <t>S040</t>
  </si>
  <si>
    <t>S041</t>
  </si>
  <si>
    <t>S042</t>
  </si>
  <si>
    <t>S044</t>
  </si>
  <si>
    <t>S045</t>
  </si>
  <si>
    <t>S047</t>
  </si>
  <si>
    <t>S048</t>
  </si>
  <si>
    <t>S050</t>
  </si>
  <si>
    <t>S051</t>
  </si>
  <si>
    <t>S052</t>
  </si>
  <si>
    <t>S053</t>
  </si>
  <si>
    <t>S054</t>
  </si>
  <si>
    <t>S055</t>
  </si>
  <si>
    <t>S057</t>
  </si>
  <si>
    <t>S059</t>
  </si>
  <si>
    <t>S063</t>
  </si>
  <si>
    <t>S064</t>
  </si>
  <si>
    <t>S065</t>
  </si>
  <si>
    <t>S066</t>
  </si>
  <si>
    <t>S069</t>
  </si>
  <si>
    <t>S070</t>
  </si>
  <si>
    <t>S071</t>
  </si>
  <si>
    <t>S072</t>
  </si>
  <si>
    <t>S075</t>
  </si>
  <si>
    <t>S076</t>
  </si>
  <si>
    <t>S077</t>
  </si>
  <si>
    <t>S078</t>
  </si>
  <si>
    <t>S079</t>
  </si>
  <si>
    <t>S080</t>
  </si>
  <si>
    <t>S081</t>
  </si>
  <si>
    <t>S082</t>
  </si>
  <si>
    <t>S087</t>
  </si>
  <si>
    <t>S090</t>
  </si>
  <si>
    <t>S091</t>
  </si>
  <si>
    <t>S095</t>
  </si>
  <si>
    <t>S097</t>
  </si>
  <si>
    <t>S100</t>
  </si>
  <si>
    <t>S103</t>
  </si>
  <si>
    <t>S105</t>
  </si>
  <si>
    <t>S106</t>
  </si>
  <si>
    <t>S110</t>
  </si>
  <si>
    <t>S111</t>
  </si>
  <si>
    <t>S113</t>
  </si>
  <si>
    <t>S114</t>
  </si>
  <si>
    <t>S115</t>
  </si>
  <si>
    <t>S117</t>
  </si>
  <si>
    <t>S118</t>
  </si>
  <si>
    <t>S126</t>
  </si>
  <si>
    <t>S128</t>
  </si>
  <si>
    <t>S132</t>
  </si>
  <si>
    <t>S133</t>
  </si>
  <si>
    <t>S134</t>
  </si>
  <si>
    <t>S135</t>
  </si>
  <si>
    <t>S138</t>
  </si>
  <si>
    <t>S139</t>
  </si>
  <si>
    <t>S140</t>
  </si>
  <si>
    <t>S141</t>
  </si>
  <si>
    <t>S145</t>
  </si>
  <si>
    <t>S146</t>
  </si>
  <si>
    <t>S149</t>
  </si>
  <si>
    <t>S153</t>
  </si>
  <si>
    <t>S155</t>
  </si>
  <si>
    <t>S157</t>
  </si>
  <si>
    <t>S159</t>
  </si>
  <si>
    <t>S164</t>
  </si>
  <si>
    <t>S165</t>
  </si>
  <si>
    <t>S169</t>
  </si>
  <si>
    <t>S171</t>
  </si>
  <si>
    <t>S172</t>
  </si>
  <si>
    <t>S173</t>
  </si>
  <si>
    <t>S174</t>
  </si>
  <si>
    <t>S176</t>
  </si>
  <si>
    <t>いなり山ポン太</t>
    <rPh sb="3" eb="4">
      <t>ヤマ</t>
    </rPh>
    <rPh sb="6" eb="7">
      <t>タ</t>
    </rPh>
    <phoneticPr fontId="3"/>
  </si>
  <si>
    <t>あなぐまななこ</t>
    <phoneticPr fontId="3"/>
  </si>
  <si>
    <t>SiteID</t>
  </si>
  <si>
    <t>SiteName</t>
  </si>
  <si>
    <t>C001</t>
  </si>
  <si>
    <t>S002</t>
  </si>
  <si>
    <t>S003</t>
  </si>
  <si>
    <t>宮野入谷戸</t>
  </si>
  <si>
    <t>S086</t>
  </si>
  <si>
    <t>S162</t>
  </si>
  <si>
    <t>タデ原湿原</t>
  </si>
  <si>
    <t>S182</t>
  </si>
  <si>
    <t>嵐山公園</t>
  </si>
  <si>
    <t>S183</t>
  </si>
  <si>
    <t>石狩浜海岸砂丘とその周辺</t>
  </si>
  <si>
    <t>S186</t>
  </si>
  <si>
    <t>大小迫　つむぎの家の里地・里山・山林・水辺</t>
  </si>
  <si>
    <t>S188</t>
  </si>
  <si>
    <t>小木津山自然公園</t>
  </si>
  <si>
    <t>S191</t>
  </si>
  <si>
    <t>松子地区</t>
  </si>
  <si>
    <t>S192</t>
  </si>
  <si>
    <t>野川　世田谷区成城・狛江市流域</t>
  </si>
  <si>
    <t>S193</t>
  </si>
  <si>
    <t>奥多摩むかし道地区</t>
  </si>
  <si>
    <t>S195</t>
  </si>
  <si>
    <t>青葉区西部の里山</t>
  </si>
  <si>
    <t>S197</t>
  </si>
  <si>
    <t>青根の水源林、沢・道志川、水田</t>
  </si>
  <si>
    <t>S198</t>
  </si>
  <si>
    <t>葛葉緑地</t>
  </si>
  <si>
    <t>S199</t>
  </si>
  <si>
    <t>乙女高原</t>
  </si>
  <si>
    <t>S200</t>
  </si>
  <si>
    <t>軽井沢タリアセン</t>
  </si>
  <si>
    <t>S201</t>
  </si>
  <si>
    <t>S202</t>
  </si>
  <si>
    <t>青墓憩いの森周辺</t>
  </si>
  <si>
    <t>S206</t>
  </si>
  <si>
    <t>浮島ヶ原自然公園</t>
  </si>
  <si>
    <t>S207</t>
  </si>
  <si>
    <t>下之郷半谷地区</t>
  </si>
  <si>
    <t>S208</t>
  </si>
  <si>
    <t>細野高原</t>
  </si>
  <si>
    <t>S210</t>
  </si>
  <si>
    <t>築水の森</t>
  </si>
  <si>
    <t>S214</t>
  </si>
  <si>
    <t>千里緑地第2区</t>
  </si>
  <si>
    <t>S215</t>
  </si>
  <si>
    <t>紫金山公園</t>
  </si>
  <si>
    <t>S216</t>
  </si>
  <si>
    <t>奥の谷</t>
  </si>
  <si>
    <t>S217</t>
  </si>
  <si>
    <t>三木山森林公園</t>
  </si>
  <si>
    <t>S220</t>
  </si>
  <si>
    <t>山陽ふれあい公園</t>
  </si>
  <si>
    <t>S222</t>
  </si>
  <si>
    <t>中須北地区</t>
  </si>
  <si>
    <t>S225</t>
  </si>
  <si>
    <t>重倉地区</t>
  </si>
  <si>
    <t>S226</t>
  </si>
  <si>
    <t>多久</t>
  </si>
  <si>
    <t>大草谷津田いきものの里</t>
  </si>
  <si>
    <t>匝瑳の里山</t>
  </si>
  <si>
    <t>越路原丘陵</t>
  </si>
  <si>
    <t>達目洞</t>
  </si>
  <si>
    <t>項目</t>
    <rPh sb="0" eb="2">
      <t>コウモク</t>
    </rPh>
    <phoneticPr fontId="3"/>
  </si>
  <si>
    <t>環境変化の有無</t>
    <rPh sb="0" eb="4">
      <t>カンキョウヘンカ</t>
    </rPh>
    <rPh sb="5" eb="7">
      <t>ウム</t>
    </rPh>
    <phoneticPr fontId="3"/>
  </si>
  <si>
    <t>備考（変化した内容、気づいたことなどをご記入ください）</t>
    <rPh sb="0" eb="2">
      <t>ビコウ</t>
    </rPh>
    <phoneticPr fontId="3"/>
  </si>
  <si>
    <t>事務局記入欄</t>
    <rPh sb="0" eb="3">
      <t>ジムキョク</t>
    </rPh>
    <rPh sb="3" eb="6">
      <t>キニュウラン</t>
    </rPh>
    <phoneticPr fontId="3"/>
  </si>
  <si>
    <t>気になった変化・結果
（環境、出現種、頻度など）</t>
    <rPh sb="0" eb="1">
      <t>キ</t>
    </rPh>
    <rPh sb="5" eb="7">
      <t>ヘンカ</t>
    </rPh>
    <rPh sb="8" eb="10">
      <t>ケッカ</t>
    </rPh>
    <rPh sb="12" eb="14">
      <t>カンキョウ</t>
    </rPh>
    <rPh sb="15" eb="17">
      <t>シュツゲン</t>
    </rPh>
    <rPh sb="17" eb="18">
      <t>シュ</t>
    </rPh>
    <rPh sb="19" eb="21">
      <t>ヒンド</t>
    </rPh>
    <phoneticPr fontId="2"/>
  </si>
  <si>
    <t>S062</t>
  </si>
  <si>
    <t>舞岡公園</t>
  </si>
  <si>
    <t>宍塚の里山</t>
  </si>
  <si>
    <t>中池見湿地</t>
  </si>
  <si>
    <t>穂谷の里山</t>
  </si>
  <si>
    <t>久住草原</t>
  </si>
  <si>
    <t>天狗森</t>
  </si>
  <si>
    <t>ハサンベツ里山計画地</t>
  </si>
  <si>
    <t>樺ノ沢</t>
  </si>
  <si>
    <t>たねほさんのハナノキ湿地</t>
  </si>
  <si>
    <t>小清水原生花園</t>
  </si>
  <si>
    <t>黒谷の棚田</t>
  </si>
  <si>
    <t>三瓶山北の原</t>
  </si>
  <si>
    <t>漆の里山</t>
  </si>
  <si>
    <t>海上の森</t>
  </si>
  <si>
    <t>帯広の森</t>
  </si>
  <si>
    <t>大山千枚田</t>
  </si>
  <si>
    <t>上林の里山</t>
  </si>
  <si>
    <t>祖納の里山</t>
  </si>
  <si>
    <t>世羅・御調のさと</t>
  </si>
  <si>
    <t>奈良川源流域(源流域周辺の里山地域)</t>
  </si>
  <si>
    <t>新津・秋葉山</t>
  </si>
  <si>
    <t>大沢一丁田</t>
  </si>
  <si>
    <t>海尻の水田と周辺</t>
  </si>
  <si>
    <t>西宮甲山・社家郷山</t>
  </si>
  <si>
    <t>松山市野外活動センター及びその周辺</t>
  </si>
  <si>
    <t>S230</t>
  </si>
  <si>
    <t>熊井の森</t>
  </si>
  <si>
    <t>S231</t>
  </si>
  <si>
    <t>鷹取山</t>
  </si>
  <si>
    <t>S233</t>
  </si>
  <si>
    <t>新笊川・旧笊川</t>
  </si>
  <si>
    <t>S234</t>
  </si>
  <si>
    <t>寒風山</t>
  </si>
  <si>
    <t>S235</t>
  </si>
  <si>
    <t>玉川地区</t>
  </si>
  <si>
    <t>S236</t>
  </si>
  <si>
    <t>上山屋地区</t>
  </si>
  <si>
    <t>S239</t>
  </si>
  <si>
    <t>成沢の里山</t>
  </si>
  <si>
    <t>S240</t>
  </si>
  <si>
    <t>逆川緑地</t>
  </si>
  <si>
    <t>S241</t>
  </si>
  <si>
    <t>若柴「椿の小径」と周辺</t>
  </si>
  <si>
    <t>S243</t>
  </si>
  <si>
    <t>上古山湿地</t>
  </si>
  <si>
    <t>S244</t>
  </si>
  <si>
    <t>上三川町明治地区</t>
  </si>
  <si>
    <t>S245</t>
  </si>
  <si>
    <t>那須平成の森　学びの森・ふれあいの森</t>
  </si>
  <si>
    <t>S246</t>
  </si>
  <si>
    <t>サンデンフォレスト</t>
  </si>
  <si>
    <t>S247</t>
  </si>
  <si>
    <t>鹿沢</t>
  </si>
  <si>
    <t>S248</t>
  </si>
  <si>
    <t>真沢地区</t>
  </si>
  <si>
    <t>S249</t>
  </si>
  <si>
    <t>坂月川上流一帯</t>
  </si>
  <si>
    <t>S250</t>
  </si>
  <si>
    <t>S251</t>
  </si>
  <si>
    <t>堂谷津の里</t>
  </si>
  <si>
    <t>S252</t>
  </si>
  <si>
    <t>ヤマトミクリの里</t>
  </si>
  <si>
    <t>S253</t>
  </si>
  <si>
    <t>大月川源流部</t>
  </si>
  <si>
    <t>S254</t>
  </si>
  <si>
    <t>成城三丁目緑地・次大夫堀公園</t>
  </si>
  <si>
    <t>S256</t>
  </si>
  <si>
    <t>裏高尾</t>
  </si>
  <si>
    <t>S257</t>
  </si>
  <si>
    <t>高尾の森自然学校</t>
  </si>
  <si>
    <t>S259</t>
  </si>
  <si>
    <t>東京都立小峰公園</t>
  </si>
  <si>
    <t>S260</t>
  </si>
  <si>
    <t>目久尻川合流地点周辺</t>
  </si>
  <si>
    <t>S263</t>
  </si>
  <si>
    <t>池子の森自然公園</t>
  </si>
  <si>
    <t>S265</t>
  </si>
  <si>
    <t>小出スキー場　及び小出西山地域北部</t>
  </si>
  <si>
    <t>S266</t>
  </si>
  <si>
    <t>犀川中流域</t>
  </si>
  <si>
    <t>S270</t>
  </si>
  <si>
    <t>青年団伝統獅子舞　本郷地区</t>
  </si>
  <si>
    <t>S272</t>
  </si>
  <si>
    <t>御山神社社叢林</t>
  </si>
  <si>
    <t>S276</t>
  </si>
  <si>
    <t>ますみヶ丘平地林と周辺の小黒川流域</t>
  </si>
  <si>
    <t>S277</t>
  </si>
  <si>
    <t>中山道大湫宿</t>
  </si>
  <si>
    <t>S278</t>
  </si>
  <si>
    <t>恵那四谷里山</t>
  </si>
  <si>
    <t>S281</t>
  </si>
  <si>
    <t>ヤマザクラフイールド</t>
  </si>
  <si>
    <t>S282</t>
  </si>
  <si>
    <t>豊田市自然観察の森</t>
  </si>
  <si>
    <t>S284</t>
  </si>
  <si>
    <t>小泉地区の棚田及び山林</t>
  </si>
  <si>
    <t>S286</t>
  </si>
  <si>
    <t>京都府立丹後海と星の見える丘公園</t>
  </si>
  <si>
    <t>S287</t>
  </si>
  <si>
    <t>精華町</t>
  </si>
  <si>
    <t>S290</t>
  </si>
  <si>
    <t>大山山麓の湿地</t>
  </si>
  <si>
    <t>S293</t>
  </si>
  <si>
    <t>深山公園</t>
  </si>
  <si>
    <t>S297</t>
  </si>
  <si>
    <t>本山東谷</t>
  </si>
  <si>
    <t>S298</t>
  </si>
  <si>
    <t>香川県立森林公園 ドングリランド</t>
  </si>
  <si>
    <t>S300</t>
  </si>
  <si>
    <t>油山市民の森</t>
  </si>
  <si>
    <t>S301</t>
  </si>
  <si>
    <t>木場山とその周辺</t>
  </si>
  <si>
    <t>S303</t>
  </si>
  <si>
    <t>らくだ山周辺</t>
  </si>
  <si>
    <t>S304</t>
  </si>
  <si>
    <t>大分県県民の森</t>
  </si>
  <si>
    <t>S305</t>
  </si>
  <si>
    <t>九重自然教室（さとばる）とその周辺</t>
  </si>
  <si>
    <t>S307</t>
  </si>
  <si>
    <t>げんだぼの森周辺</t>
  </si>
  <si>
    <t>S308</t>
  </si>
  <si>
    <t>北広島市レクリエーションの森</t>
  </si>
  <si>
    <t>S309</t>
  </si>
  <si>
    <t>大野地区の里地里山</t>
  </si>
  <si>
    <t>S310</t>
  </si>
  <si>
    <t>生花の森</t>
  </si>
  <si>
    <t>S311</t>
  </si>
  <si>
    <t>豊北原生花園</t>
  </si>
  <si>
    <t>S312</t>
  </si>
  <si>
    <t>自鏡山</t>
  </si>
  <si>
    <t>S313</t>
  </si>
  <si>
    <t>どんぐりの森</t>
  </si>
  <si>
    <t>S314</t>
  </si>
  <si>
    <t>八面沢</t>
  </si>
  <si>
    <t>S315</t>
  </si>
  <si>
    <t>秋田男鹿琴川</t>
  </si>
  <si>
    <t>S316</t>
  </si>
  <si>
    <t>鹿内里山</t>
  </si>
  <si>
    <t>S317</t>
  </si>
  <si>
    <t>ゆるむしの森</t>
  </si>
  <si>
    <t>S318</t>
  </si>
  <si>
    <t>沢山池の里山</t>
  </si>
  <si>
    <t>S319</t>
  </si>
  <si>
    <t>五箇山菅沼周辺</t>
  </si>
  <si>
    <t>S320</t>
  </si>
  <si>
    <t>辰巳用水三段石垣自然園</t>
  </si>
  <si>
    <t>S321</t>
  </si>
  <si>
    <t>一乗谷朝倉氏遺跡</t>
  </si>
  <si>
    <t>S322</t>
  </si>
  <si>
    <t>西山山麓</t>
  </si>
  <si>
    <t>S323</t>
  </si>
  <si>
    <t>麻機遊水地</t>
  </si>
  <si>
    <t>S324</t>
  </si>
  <si>
    <t>小野</t>
  </si>
  <si>
    <t>S325</t>
  </si>
  <si>
    <t>弥畝の里</t>
  </si>
  <si>
    <t>S326</t>
  </si>
  <si>
    <t>江津湖</t>
  </si>
  <si>
    <t>23-24年</t>
  </si>
  <si>
    <t>有</t>
  </si>
  <si>
    <t>チェック表</t>
    <rPh sb="4" eb="5">
      <t>ヒョウ</t>
    </rPh>
    <phoneticPr fontId="3"/>
  </si>
  <si>
    <t>各項目の入力チェック</t>
    <rPh sb="0" eb="3">
      <t>カクコウモク</t>
    </rPh>
    <rPh sb="4" eb="6">
      <t>ニュウリョク</t>
    </rPh>
    <phoneticPr fontId="3"/>
  </si>
  <si>
    <t>[状態について]</t>
    <rPh sb="1" eb="3">
      <t>ジョウタイ</t>
    </rPh>
    <phoneticPr fontId="3"/>
  </si>
  <si>
    <t>○：全て入力済です。</t>
    <rPh sb="2" eb="3">
      <t>スベ</t>
    </rPh>
    <rPh sb="4" eb="6">
      <t>ニュウリョク</t>
    </rPh>
    <rPh sb="6" eb="7">
      <t>スミ</t>
    </rPh>
    <phoneticPr fontId="3"/>
  </si>
  <si>
    <t>△：一部のみ入力済です。未入力や入力エラーとなっている箇所がありますので、ご確認ください。</t>
    <rPh sb="2" eb="4">
      <t>イチブ</t>
    </rPh>
    <rPh sb="6" eb="8">
      <t>ニュウリョク</t>
    </rPh>
    <rPh sb="8" eb="9">
      <t>スミ</t>
    </rPh>
    <rPh sb="12" eb="13">
      <t>ミ</t>
    </rPh>
    <rPh sb="13" eb="15">
      <t>ニュウリョク</t>
    </rPh>
    <rPh sb="16" eb="18">
      <t>ニュウリョク</t>
    </rPh>
    <rPh sb="27" eb="29">
      <t>カショ</t>
    </rPh>
    <rPh sb="38" eb="40">
      <t>カクニン</t>
    </rPh>
    <phoneticPr fontId="3"/>
  </si>
  <si>
    <t>×：入力されていません。ご入力をお願いします。</t>
    <rPh sb="2" eb="4">
      <t>ニュウリョク</t>
    </rPh>
    <rPh sb="13" eb="15">
      <t>ニュウリョク</t>
    </rPh>
    <rPh sb="17" eb="18">
      <t>ネガ</t>
    </rPh>
    <phoneticPr fontId="3"/>
  </si>
  <si>
    <t>シート</t>
    <phoneticPr fontId="3"/>
  </si>
  <si>
    <t>状態</t>
    <rPh sb="0" eb="2">
      <t>ジョウタイ</t>
    </rPh>
    <phoneticPr fontId="3"/>
  </si>
  <si>
    <t>項目別</t>
    <rPh sb="0" eb="2">
      <t>コウモク</t>
    </rPh>
    <rPh sb="2" eb="3">
      <t>ベツ</t>
    </rPh>
    <phoneticPr fontId="3"/>
  </si>
  <si>
    <t>基本情報</t>
    <rPh sb="0" eb="4">
      <t>キホンジョウホウ</t>
    </rPh>
    <phoneticPr fontId="3"/>
  </si>
  <si>
    <t>特徴的な変化</t>
    <rPh sb="0" eb="3">
      <t>トクチョウテキ</t>
    </rPh>
    <rPh sb="4" eb="6">
      <t>ヘンカ</t>
    </rPh>
    <phoneticPr fontId="3"/>
  </si>
  <si>
    <t>※新たにシートを追加した場合、そのシートの情報は反映されません。</t>
    <rPh sb="1" eb="2">
      <t>アラ</t>
    </rPh>
    <rPh sb="8" eb="10">
      <t>ツイカ</t>
    </rPh>
    <rPh sb="12" eb="14">
      <t>バアイ</t>
    </rPh>
    <rPh sb="21" eb="23">
      <t>ジョウホウ</t>
    </rPh>
    <rPh sb="24" eb="26">
      <t>ハンエイ</t>
    </rPh>
    <phoneticPr fontId="3"/>
  </si>
  <si>
    <t>入力状況</t>
    <rPh sb="0" eb="2">
      <t>ニュウリョク</t>
    </rPh>
    <rPh sb="2" eb="4">
      <t>ジョウキョウ</t>
    </rPh>
    <phoneticPr fontId="3"/>
  </si>
  <si>
    <t>調査条件</t>
    <rPh sb="0" eb="4">
      <t>チョウサジョウケン</t>
    </rPh>
    <phoneticPr fontId="3"/>
  </si>
  <si>
    <t>入力フォーム</t>
    <rPh sb="0" eb="2">
      <t>ニュウリョク</t>
    </rPh>
    <phoneticPr fontId="3"/>
  </si>
  <si>
    <r>
      <t>注)</t>
    </r>
    <r>
      <rPr>
        <sz val="10"/>
        <color rgb="FFFF0000"/>
        <rFont val="ＭＳ Ｐゴシック"/>
        <family val="3"/>
        <charset val="128"/>
      </rPr>
      <t>※</t>
    </r>
    <r>
      <rPr>
        <sz val="10"/>
        <rFont val="ＭＳ Ｐゴシック"/>
        <family val="3"/>
        <charset val="128"/>
      </rPr>
      <t>が付記された必須項目は漏れなく入力して下さい</t>
    </r>
    <phoneticPr fontId="3"/>
  </si>
  <si>
    <r>
      <t>サイト番号</t>
    </r>
    <r>
      <rPr>
        <b/>
        <sz val="10.5"/>
        <color rgb="FFFF0000"/>
        <rFont val="ＭＳ Ｐゴシック"/>
        <family val="3"/>
        <charset val="128"/>
      </rPr>
      <t>※</t>
    </r>
    <rPh sb="3" eb="5">
      <t>バンゴウ</t>
    </rPh>
    <phoneticPr fontId="3"/>
  </si>
  <si>
    <r>
      <t>調査シーズン</t>
    </r>
    <r>
      <rPr>
        <b/>
        <sz val="10.5"/>
        <color rgb="FFFF0000"/>
        <rFont val="ＭＳ Ｐゴシック"/>
        <family val="3"/>
        <charset val="128"/>
      </rPr>
      <t>※</t>
    </r>
    <rPh sb="0" eb="2">
      <t>チョウサ</t>
    </rPh>
    <phoneticPr fontId="3"/>
  </si>
  <si>
    <r>
      <t>環境変化の有無</t>
    </r>
    <r>
      <rPr>
        <sz val="10.5"/>
        <color rgb="FFFF0000"/>
        <rFont val="ＭＳ Ｐゴシック"/>
        <family val="3"/>
        <charset val="128"/>
      </rPr>
      <t>※</t>
    </r>
    <rPh sb="0" eb="4">
      <t>カンキョウヘンカ</t>
    </rPh>
    <rPh sb="5" eb="7">
      <t>ウム</t>
    </rPh>
    <phoneticPr fontId="3"/>
  </si>
  <si>
    <r>
      <t>調査地区名リスト</t>
    </r>
    <r>
      <rPr>
        <b/>
        <sz val="10.5"/>
        <color rgb="FFFF0000"/>
        <rFont val="ＭＳ Ｐゴシック"/>
        <family val="3"/>
        <charset val="128"/>
      </rPr>
      <t>※</t>
    </r>
    <rPh sb="0" eb="2">
      <t>チョウサ</t>
    </rPh>
    <rPh sb="2" eb="4">
      <t>チク</t>
    </rPh>
    <rPh sb="4" eb="5">
      <t>メイ</t>
    </rPh>
    <phoneticPr fontId="3"/>
  </si>
  <si>
    <t>地区名リスト</t>
    <rPh sb="0" eb="3">
      <t>チクメイ</t>
    </rPh>
    <phoneticPr fontId="3"/>
  </si>
  <si>
    <r>
      <t>調査年月日</t>
    </r>
    <r>
      <rPr>
        <sz val="10.5"/>
        <color rgb="FFFF0000"/>
        <rFont val="ＭＳ Ｐゴシック"/>
        <family val="3"/>
        <charset val="128"/>
      </rPr>
      <t>※</t>
    </r>
    <rPh sb="0" eb="2">
      <t>チョウサ</t>
    </rPh>
    <rPh sb="2" eb="3">
      <t>ネン</t>
    </rPh>
    <rPh sb="3" eb="5">
      <t>ツキヒ</t>
    </rPh>
    <phoneticPr fontId="3"/>
  </si>
  <si>
    <r>
      <t>参加人数</t>
    </r>
    <r>
      <rPr>
        <sz val="10.5"/>
        <color rgb="FFFF0000"/>
        <rFont val="ＭＳ Ｐゴシック"/>
        <family val="3"/>
        <charset val="128"/>
      </rPr>
      <t>※</t>
    </r>
    <rPh sb="0" eb="2">
      <t>サンカ</t>
    </rPh>
    <rPh sb="2" eb="4">
      <t>ニンズウ</t>
    </rPh>
    <phoneticPr fontId="3"/>
  </si>
  <si>
    <r>
      <t>開始時間</t>
    </r>
    <r>
      <rPr>
        <sz val="10.5"/>
        <color rgb="FFFF0000"/>
        <rFont val="ＭＳ Ｐゴシック"/>
        <family val="3"/>
        <charset val="128"/>
      </rPr>
      <t>※</t>
    </r>
    <rPh sb="0" eb="2">
      <t>カイシ</t>
    </rPh>
    <rPh sb="2" eb="4">
      <t>ジカン</t>
    </rPh>
    <phoneticPr fontId="3"/>
  </si>
  <si>
    <r>
      <t>終了時間</t>
    </r>
    <r>
      <rPr>
        <sz val="10.5"/>
        <color rgb="FFFF0000"/>
        <rFont val="ＭＳ Ｐゴシック"/>
        <family val="3"/>
        <charset val="128"/>
      </rPr>
      <t>※</t>
    </r>
    <rPh sb="0" eb="2">
      <t>シュウリョウ</t>
    </rPh>
    <rPh sb="2" eb="4">
      <t>ジカン</t>
    </rPh>
    <phoneticPr fontId="3"/>
  </si>
  <si>
    <t>調査地区ごとの環境条件</t>
    <rPh sb="0" eb="2">
      <t>チョウサ</t>
    </rPh>
    <rPh sb="2" eb="4">
      <t>チク</t>
    </rPh>
    <rPh sb="7" eb="9">
      <t>カンキョウ</t>
    </rPh>
    <rPh sb="9" eb="11">
      <t>ジョウケン</t>
    </rPh>
    <phoneticPr fontId="3"/>
  </si>
  <si>
    <t>新たな卵塊数</t>
    <rPh sb="0" eb="1">
      <t>アラ</t>
    </rPh>
    <rPh sb="3" eb="6">
      <t>ランカイスウ</t>
    </rPh>
    <phoneticPr fontId="3"/>
  </si>
  <si>
    <t>※シートごとの各項目にある「状態」（×未入力や△入力中など）の部分をクリックすると、該当項目に飛ぶことができます</t>
    <rPh sb="7" eb="10">
      <t>カクコウモク</t>
    </rPh>
    <rPh sb="14" eb="16">
      <t>ジョウタイ</t>
    </rPh>
    <rPh sb="19" eb="22">
      <t>ミニュウリョク</t>
    </rPh>
    <rPh sb="23" eb="27">
      <t>サンカクニュウリョクチュウ</t>
    </rPh>
    <rPh sb="31" eb="33">
      <t>ブブン</t>
    </rPh>
    <rPh sb="42" eb="44">
      <t>ガイトウ</t>
    </rPh>
    <rPh sb="44" eb="46">
      <t>コウモク</t>
    </rPh>
    <rPh sb="47" eb="48">
      <t>ト</t>
    </rPh>
    <phoneticPr fontId="3"/>
  </si>
  <si>
    <t>地区名リスト</t>
    <rPh sb="0" eb="2">
      <t>チク</t>
    </rPh>
    <rPh sb="2" eb="3">
      <t>メイ</t>
    </rPh>
    <phoneticPr fontId="3"/>
  </si>
  <si>
    <r>
      <t>主担当者名</t>
    </r>
    <r>
      <rPr>
        <sz val="10.5"/>
        <color rgb="FFFF0000"/>
        <rFont val="ＭＳ Ｐゴシック"/>
        <family val="3"/>
        <charset val="128"/>
      </rPr>
      <t>※</t>
    </r>
    <rPh sb="0" eb="1">
      <t>シュ</t>
    </rPh>
    <rPh sb="1" eb="3">
      <t>タントウ</t>
    </rPh>
    <rPh sb="3" eb="4">
      <t>シャ</t>
    </rPh>
    <rPh sb="4" eb="5">
      <t>メイ</t>
    </rPh>
    <phoneticPr fontId="3"/>
  </si>
  <si>
    <r>
      <t>調査地区名</t>
    </r>
    <r>
      <rPr>
        <sz val="10.5"/>
        <color rgb="FFFF0000"/>
        <rFont val="ＭＳ Ｐゴシック"/>
        <family val="3"/>
        <charset val="128"/>
      </rPr>
      <t>※</t>
    </r>
    <rPh sb="0" eb="3">
      <t>チョウサチ</t>
    </rPh>
    <rPh sb="3" eb="4">
      <t>ク</t>
    </rPh>
    <rPh sb="4" eb="5">
      <t>メイ</t>
    </rPh>
    <phoneticPr fontId="3"/>
  </si>
  <si>
    <r>
      <t xml:space="preserve">調査方法
</t>
    </r>
    <r>
      <rPr>
        <sz val="10"/>
        <color indexed="8"/>
        <rFont val="ＭＳ Ｐゴシック"/>
        <family val="3"/>
        <charset val="128"/>
      </rPr>
      <t>（通常or
サンプリング法）</t>
    </r>
    <r>
      <rPr>
        <sz val="10"/>
        <color rgb="FFFF0000"/>
        <rFont val="ＭＳ Ｐゴシック"/>
        <family val="3"/>
        <charset val="128"/>
      </rPr>
      <t>※</t>
    </r>
    <rPh sb="0" eb="2">
      <t>チョウサ</t>
    </rPh>
    <rPh sb="2" eb="4">
      <t>ホウホウ</t>
    </rPh>
    <rPh sb="6" eb="8">
      <t>ツウジョウ</t>
    </rPh>
    <rPh sb="17" eb="18">
      <t>ホウ</t>
    </rPh>
    <phoneticPr fontId="3"/>
  </si>
  <si>
    <r>
      <t>調査地区名</t>
    </r>
    <r>
      <rPr>
        <sz val="10.5"/>
        <color rgb="FFFF0000"/>
        <rFont val="ＭＳ Ｐゴシック"/>
        <family val="3"/>
        <charset val="128"/>
      </rPr>
      <t>※</t>
    </r>
    <rPh sb="0" eb="2">
      <t>チョウサ</t>
    </rPh>
    <rPh sb="2" eb="5">
      <t>チクメイ</t>
    </rPh>
    <phoneticPr fontId="3"/>
  </si>
  <si>
    <r>
      <t>新卵塊数</t>
    </r>
    <r>
      <rPr>
        <sz val="10.5"/>
        <color rgb="FFFF0000"/>
        <rFont val="ＭＳ Ｐゴシック"/>
        <family val="3"/>
        <charset val="128"/>
      </rPr>
      <t>※</t>
    </r>
    <rPh sb="0" eb="1">
      <t>シン</t>
    </rPh>
    <rPh sb="1" eb="4">
      <t>ランカイスウ</t>
    </rPh>
    <phoneticPr fontId="3"/>
  </si>
  <si>
    <t>↓日付チェック</t>
    <rPh sb="1" eb="3">
      <t>ヒヅケ</t>
    </rPh>
    <phoneticPr fontId="3"/>
  </si>
  <si>
    <t>↓未入力チェック</t>
    <rPh sb="1" eb="4">
      <t>ミニュウリョク</t>
    </rPh>
    <phoneticPr fontId="3"/>
  </si>
  <si>
    <r>
      <t>森林との連続性</t>
    </r>
    <r>
      <rPr>
        <sz val="10.5"/>
        <color rgb="FFFF0000"/>
        <rFont val="ＭＳ Ｐゴシック"/>
        <family val="3"/>
        <charset val="128"/>
      </rPr>
      <t>※</t>
    </r>
    <rPh sb="0" eb="2">
      <t>シンリン</t>
    </rPh>
    <rPh sb="4" eb="6">
      <t>レンゾク</t>
    </rPh>
    <rPh sb="6" eb="7">
      <t>セイ</t>
    </rPh>
    <phoneticPr fontId="3"/>
  </si>
  <si>
    <r>
      <t>水辺環境の状態</t>
    </r>
    <r>
      <rPr>
        <sz val="10.5"/>
        <color rgb="FFFF0000"/>
        <rFont val="ＭＳ Ｐゴシック"/>
        <family val="3"/>
        <charset val="128"/>
      </rPr>
      <t>※</t>
    </r>
    <rPh sb="0" eb="2">
      <t>ミズベ</t>
    </rPh>
    <rPh sb="2" eb="4">
      <t>カンキョウ</t>
    </rPh>
    <rPh sb="5" eb="7">
      <t>ジョウタイ</t>
    </rPh>
    <phoneticPr fontId="3"/>
  </si>
  <si>
    <r>
      <t xml:space="preserve">地区内に含まれる水辺タイプ
</t>
    </r>
    <r>
      <rPr>
        <b/>
        <sz val="10"/>
        <rFont val="ＭＳ Ｐゴシック"/>
        <family val="3"/>
        <charset val="128"/>
      </rPr>
      <t>（○か×を記入）</t>
    </r>
    <r>
      <rPr>
        <sz val="10"/>
        <color rgb="FFFF0000"/>
        <rFont val="ＭＳ Ｐゴシック"/>
        <family val="3"/>
        <charset val="128"/>
      </rPr>
      <t>※</t>
    </r>
    <rPh sb="0" eb="3">
      <t>チクナイ</t>
    </rPh>
    <rPh sb="4" eb="5">
      <t>フク</t>
    </rPh>
    <rPh sb="8" eb="10">
      <t>ミズベ</t>
    </rPh>
    <rPh sb="19" eb="21">
      <t>キニュウ</t>
    </rPh>
    <phoneticPr fontId="3"/>
  </si>
  <si>
    <t>↓地区名チェック</t>
    <rPh sb="1" eb="3">
      <t>チク</t>
    </rPh>
    <rPh sb="3" eb="4">
      <t>メイ</t>
    </rPh>
    <phoneticPr fontId="3"/>
  </si>
  <si>
    <r>
      <t>データ入力から提出までの大まかな流れ</t>
    </r>
    <r>
      <rPr>
        <b/>
        <sz val="14"/>
        <color theme="0"/>
        <rFont val="ＭＳ Ｐゴシック"/>
        <family val="3"/>
        <charset val="128"/>
      </rPr>
      <t xml:space="preserve"> (最初にお読みください)</t>
    </r>
    <rPh sb="3" eb="5">
      <t>ニュウリョク</t>
    </rPh>
    <rPh sb="7" eb="9">
      <t>テイシュツ</t>
    </rPh>
    <rPh sb="12" eb="13">
      <t>オオ</t>
    </rPh>
    <rPh sb="16" eb="17">
      <t>ナガ</t>
    </rPh>
    <rPh sb="20" eb="22">
      <t>サイショ</t>
    </rPh>
    <rPh sb="24" eb="25">
      <t>ヨ</t>
    </rPh>
    <phoneticPr fontId="3"/>
  </si>
  <si>
    <r>
      <rPr>
        <b/>
        <sz val="14"/>
        <color rgb="FFFF0000"/>
        <rFont val="ＭＳ ゴシック"/>
        <family val="3"/>
        <charset val="128"/>
      </rPr>
      <t>必ず</t>
    </r>
    <r>
      <rPr>
        <b/>
        <sz val="14"/>
        <color theme="1"/>
        <rFont val="ＭＳ ゴシック"/>
        <family val="3"/>
        <charset val="128"/>
      </rPr>
      <t>下記❶～❻の手順で入力をお願いします</t>
    </r>
    <r>
      <rPr>
        <sz val="14"/>
        <color theme="1"/>
        <rFont val="ＭＳ ゴシック"/>
        <family val="3"/>
        <charset val="128"/>
      </rPr>
      <t>（❶が未入力の場合、❹は入力できません）</t>
    </r>
    <rPh sb="0" eb="1">
      <t>カナラ</t>
    </rPh>
    <rPh sb="2" eb="4">
      <t>カキ</t>
    </rPh>
    <rPh sb="8" eb="10">
      <t>テジュン</t>
    </rPh>
    <rPh sb="11" eb="13">
      <t>ニュウリョク</t>
    </rPh>
    <rPh sb="15" eb="16">
      <t>ネガ</t>
    </rPh>
    <rPh sb="23" eb="26">
      <t>ミニュウリョク</t>
    </rPh>
    <rPh sb="27" eb="29">
      <t>バアイ</t>
    </rPh>
    <rPh sb="32" eb="34">
      <t>ニュウリョク</t>
    </rPh>
    <phoneticPr fontId="48"/>
  </si>
  <si>
    <t>末尾に注意事項がありますので最後までお読みください</t>
    <rPh sb="0" eb="2">
      <t>マツビ</t>
    </rPh>
    <rPh sb="3" eb="7">
      <t>チュウイジコウ</t>
    </rPh>
    <rPh sb="14" eb="16">
      <t>サイゴ</t>
    </rPh>
    <rPh sb="19" eb="20">
      <t>ヨ</t>
    </rPh>
    <phoneticPr fontId="48"/>
  </si>
  <si>
    <t>手順</t>
    <rPh sb="0" eb="2">
      <t>テジュン</t>
    </rPh>
    <phoneticPr fontId="48"/>
  </si>
  <si>
    <r>
      <rPr>
        <sz val="16"/>
        <color theme="1"/>
        <rFont val="ＭＳ Ｐゴシック"/>
        <family val="3"/>
        <charset val="128"/>
      </rPr>
      <t xml:space="preserve">❶ </t>
    </r>
    <r>
      <rPr>
        <b/>
        <sz val="12"/>
        <color rgb="FFFF0000"/>
        <rFont val="ＭＳ Ｐゴシック"/>
        <family val="3"/>
        <charset val="128"/>
      </rPr>
      <t>&lt;&lt;必ず最初にご入力ください&gt;&gt;</t>
    </r>
    <phoneticPr fontId="41"/>
  </si>
  <si>
    <r>
      <rPr>
        <sz val="16"/>
        <color theme="1"/>
        <rFont val="ＭＳ Ｐゴシック"/>
        <family val="3"/>
        <charset val="128"/>
      </rPr>
      <t>❷</t>
    </r>
    <r>
      <rPr>
        <sz val="14"/>
        <color theme="1"/>
        <rFont val="ＭＳ Ｐゴシック"/>
        <family val="3"/>
        <charset val="128"/>
      </rPr>
      <t xml:space="preserve"> </t>
    </r>
    <r>
      <rPr>
        <u/>
        <sz val="14"/>
        <color theme="1"/>
        <rFont val="ＭＳ Ｐゴシック"/>
        <family val="3"/>
        <charset val="128"/>
      </rPr>
      <t>環境変化の有無</t>
    </r>
    <r>
      <rPr>
        <sz val="14"/>
        <color theme="1"/>
        <rFont val="ＭＳ Ｐゴシック"/>
        <family val="3"/>
        <charset val="128"/>
      </rPr>
      <t>を入力</t>
    </r>
    <r>
      <rPr>
        <sz val="9"/>
        <color theme="1"/>
        <rFont val="ＭＳ Ｐゴシック"/>
        <family val="3"/>
        <charset val="128"/>
      </rPr>
      <t>※</t>
    </r>
    <rPh sb="2" eb="4">
      <t>カンキョウ</t>
    </rPh>
    <rPh sb="4" eb="6">
      <t>ヘンカ</t>
    </rPh>
    <rPh sb="7" eb="9">
      <t>ウム</t>
    </rPh>
    <rPh sb="10" eb="12">
      <t>ニュウリョク</t>
    </rPh>
    <phoneticPr fontId="41"/>
  </si>
  <si>
    <t xml:space="preserve">  ※②③は④の後に入力でもOK</t>
    <rPh sb="8" eb="9">
      <t>アト</t>
    </rPh>
    <rPh sb="10" eb="12">
      <t>ニュウリョク</t>
    </rPh>
    <phoneticPr fontId="41"/>
  </si>
  <si>
    <r>
      <rPr>
        <sz val="16"/>
        <color theme="1"/>
        <rFont val="ＭＳ Ｐゴシック"/>
        <family val="3"/>
        <charset val="128"/>
      </rPr>
      <t xml:space="preserve">❹ </t>
    </r>
    <r>
      <rPr>
        <u/>
        <sz val="14"/>
        <color theme="1"/>
        <rFont val="ＭＳ Ｐゴシック"/>
        <family val="3"/>
        <charset val="128"/>
      </rPr>
      <t>主担当者名、調査条件、調査地区ごとの環境条件、</t>
    </r>
    <rPh sb="2" eb="7">
      <t>シュタントウシャメイ</t>
    </rPh>
    <rPh sb="8" eb="10">
      <t>チョウサ</t>
    </rPh>
    <rPh sb="10" eb="12">
      <t>ジョウケン</t>
    </rPh>
    <rPh sb="13" eb="17">
      <t>チョウサチク</t>
    </rPh>
    <rPh sb="20" eb="24">
      <t>カンキョウジョウケン</t>
    </rPh>
    <phoneticPr fontId="41"/>
  </si>
  <si>
    <r>
      <t>　　</t>
    </r>
    <r>
      <rPr>
        <u/>
        <sz val="14"/>
        <color theme="1"/>
        <rFont val="ＭＳ Ｐゴシック"/>
        <family val="3"/>
        <charset val="128"/>
      </rPr>
      <t>調査結果（新たな卵塊数）</t>
    </r>
    <r>
      <rPr>
        <sz val="14"/>
        <color theme="1"/>
        <rFont val="ＭＳ Ｐゴシック"/>
        <family val="3"/>
        <charset val="128"/>
      </rPr>
      <t>を入力</t>
    </r>
    <phoneticPr fontId="3"/>
  </si>
  <si>
    <t>　　詳細な入力方法については入力例シートをご参照ください</t>
    <phoneticPr fontId="3"/>
  </si>
  <si>
    <t>　 ”△入力中” もしくは ”×未入力” があったら、該当する項目を再度確認して修正願います</t>
    <phoneticPr fontId="48"/>
  </si>
  <si>
    <t xml:space="preserve">    （ただし、 ”△入力中””×未入力”のままでも問題ない場合があります）</t>
    <phoneticPr fontId="48"/>
  </si>
  <si>
    <t xml:space="preserve"> データをご提出ください</t>
    <rPh sb="6" eb="8">
      <t>テイシュツ</t>
    </rPh>
    <phoneticPr fontId="48"/>
  </si>
  <si>
    <t>　・データ提出の際は、ファイル名が正しいか確認願います（右の記載例参照）</t>
    <phoneticPr fontId="3"/>
  </si>
  <si>
    <t>　　※例えば2023年11月～2024年5月の産卵期間に記録したデータには「23-24」と記入する</t>
    <rPh sb="3" eb="4">
      <t>タト</t>
    </rPh>
    <rPh sb="10" eb="11">
      <t>ネン</t>
    </rPh>
    <rPh sb="13" eb="14">
      <t>ガツ</t>
    </rPh>
    <rPh sb="19" eb="20">
      <t>ネン</t>
    </rPh>
    <rPh sb="21" eb="22">
      <t>ガツ</t>
    </rPh>
    <rPh sb="23" eb="25">
      <t>サンラン</t>
    </rPh>
    <rPh sb="25" eb="27">
      <t>キカン</t>
    </rPh>
    <rPh sb="28" eb="30">
      <t>キロク</t>
    </rPh>
    <rPh sb="45" eb="47">
      <t>キニュウ</t>
    </rPh>
    <phoneticPr fontId="3"/>
  </si>
  <si>
    <r>
      <t xml:space="preserve"> ◆ 項目名に</t>
    </r>
    <r>
      <rPr>
        <b/>
        <sz val="13"/>
        <color rgb="FFFF0000"/>
        <rFont val="メイリオ"/>
        <family val="3"/>
        <charset val="128"/>
      </rPr>
      <t>※</t>
    </r>
    <r>
      <rPr>
        <b/>
        <sz val="13"/>
        <color theme="1"/>
        <rFont val="メイリオ"/>
        <family val="3"/>
        <charset val="128"/>
      </rPr>
      <t>が付記された必須項目は、もれなく入力願います</t>
    </r>
    <rPh sb="3" eb="6">
      <t>コウモクメイ</t>
    </rPh>
    <rPh sb="9" eb="11">
      <t>フキ</t>
    </rPh>
    <rPh sb="14" eb="18">
      <t>ヒッスコウモク</t>
    </rPh>
    <rPh sb="24" eb="27">
      <t>ニュウリョクネガ</t>
    </rPh>
    <phoneticPr fontId="48"/>
  </si>
  <si>
    <t>　◆ エラーがあるセルが黄色に着色されます</t>
    <rPh sb="12" eb="14">
      <t>キイロ</t>
    </rPh>
    <phoneticPr fontId="48"/>
  </si>
  <si>
    <r>
      <t xml:space="preserve">  　 未記入・記入間違いの場合、</t>
    </r>
    <r>
      <rPr>
        <u/>
        <sz val="11"/>
        <color theme="1"/>
        <rFont val="ＭＳ Ｐゴシック"/>
        <family val="3"/>
        <charset val="128"/>
      </rPr>
      <t>解析に利用できず集計対象外となる</t>
    </r>
    <r>
      <rPr>
        <sz val="11"/>
        <color theme="1"/>
        <rFont val="ＭＳ Ｐゴシック"/>
        <family val="3"/>
        <charset val="128"/>
      </rPr>
      <t>ためです。
　　　</t>
    </r>
    <phoneticPr fontId="48"/>
  </si>
  <si>
    <t>　 　着色された色によって、下表を参照に入力/修正/確認願います。</t>
    <rPh sb="3" eb="5">
      <t>チャクショク</t>
    </rPh>
    <rPh sb="8" eb="9">
      <t>イロ</t>
    </rPh>
    <rPh sb="14" eb="15">
      <t>シタ</t>
    </rPh>
    <rPh sb="15" eb="16">
      <t>ヒョウ</t>
    </rPh>
    <rPh sb="17" eb="19">
      <t>サンショウ</t>
    </rPh>
    <rPh sb="20" eb="22">
      <t>ニュウリョク</t>
    </rPh>
    <rPh sb="23" eb="25">
      <t>シュウセイ</t>
    </rPh>
    <rPh sb="26" eb="29">
      <t>カクニンネガ</t>
    </rPh>
    <phoneticPr fontId="48"/>
  </si>
  <si>
    <t>　　皆様から提供いただいた貴重なデータをすべて有効活用するため、ご協力お願いします。</t>
    <rPh sb="23" eb="27">
      <t>ユウコウカツヨウ</t>
    </rPh>
    <rPh sb="33" eb="35">
      <t>キョウリョク</t>
    </rPh>
    <rPh sb="36" eb="37">
      <t>ネガ</t>
    </rPh>
    <phoneticPr fontId="48"/>
  </si>
  <si>
    <r>
      <t>　</t>
    </r>
    <r>
      <rPr>
        <u/>
        <sz val="14"/>
        <rFont val="ＭＳ Ｐゴシック"/>
        <family val="3"/>
        <charset val="128"/>
      </rPr>
      <t>サイト番号・調査シーズン</t>
    </r>
    <r>
      <rPr>
        <sz val="10"/>
        <rFont val="ＭＳ Ｐゴシック"/>
        <family val="3"/>
        <charset val="128"/>
      </rPr>
      <t>（右図a）</t>
    </r>
    <r>
      <rPr>
        <sz val="14"/>
        <rFont val="ＭＳ Ｐゴシック"/>
        <family val="3"/>
        <charset val="128"/>
      </rPr>
      <t>、</t>
    </r>
    <r>
      <rPr>
        <u/>
        <sz val="14"/>
        <rFont val="ＭＳ Ｐゴシック"/>
        <family val="3"/>
        <charset val="128"/>
      </rPr>
      <t>調査地区名リスト</t>
    </r>
    <r>
      <rPr>
        <sz val="10"/>
        <rFont val="ＭＳ Ｐゴシック"/>
        <family val="3"/>
        <charset val="128"/>
      </rPr>
      <t>（右図b）</t>
    </r>
    <r>
      <rPr>
        <sz val="14"/>
        <rFont val="ＭＳ Ｐゴシック"/>
        <family val="3"/>
        <charset val="128"/>
      </rPr>
      <t>を入力</t>
    </r>
    <rPh sb="21" eb="23">
      <t>チク</t>
    </rPh>
    <rPh sb="33" eb="35">
      <t>ニュウリョク</t>
    </rPh>
    <phoneticPr fontId="48"/>
  </si>
  <si>
    <r>
      <rPr>
        <sz val="16"/>
        <color theme="1"/>
        <rFont val="ＭＳ Ｐゴシック"/>
        <family val="3"/>
        <charset val="128"/>
      </rPr>
      <t xml:space="preserve">❸ </t>
    </r>
    <r>
      <rPr>
        <u/>
        <sz val="14"/>
        <color theme="1"/>
        <rFont val="ＭＳ Ｐゴシック"/>
        <family val="3"/>
        <charset val="128"/>
      </rPr>
      <t>入力状況がすべて”○完了”になった</t>
    </r>
    <r>
      <rPr>
        <sz val="14"/>
        <color theme="1"/>
        <rFont val="ＭＳ Ｐゴシック"/>
        <family val="3"/>
        <charset val="128"/>
      </rPr>
      <t>ことを確認</t>
    </r>
    <r>
      <rPr>
        <sz val="10"/>
        <color theme="1"/>
        <rFont val="ＭＳ Ｐゴシック"/>
        <family val="3"/>
        <charset val="128"/>
      </rPr>
      <t>※</t>
    </r>
    <rPh sb="2" eb="6">
      <t>ニュウリョクジョウキョウ</t>
    </rPh>
    <phoneticPr fontId="41"/>
  </si>
  <si>
    <r>
      <rPr>
        <sz val="16"/>
        <color theme="1"/>
        <rFont val="ＭＳ Ｐゴシック"/>
        <family val="3"/>
        <charset val="128"/>
      </rPr>
      <t xml:space="preserve">❻ </t>
    </r>
    <r>
      <rPr>
        <sz val="14"/>
        <color theme="1"/>
        <rFont val="ＭＳ Ｐゴシック"/>
        <family val="3"/>
        <charset val="128"/>
      </rPr>
      <t>各シートの状態が</t>
    </r>
    <r>
      <rPr>
        <u/>
        <sz val="14"/>
        <color theme="1"/>
        <rFont val="ＭＳ Ｐゴシック"/>
        <family val="3"/>
        <charset val="128"/>
      </rPr>
      <t>すべて”○入力済”になった</t>
    </r>
    <r>
      <rPr>
        <sz val="14"/>
        <color theme="1"/>
        <rFont val="ＭＳ Ｐゴシック"/>
        <family val="3"/>
        <charset val="128"/>
      </rPr>
      <t>ことを確認</t>
    </r>
    <rPh sb="2" eb="3">
      <t>カク</t>
    </rPh>
    <rPh sb="7" eb="9">
      <t>ジョウタイ</t>
    </rPh>
    <rPh sb="15" eb="17">
      <t>ニュウリョク</t>
    </rPh>
    <rPh sb="17" eb="18">
      <t>スミ</t>
    </rPh>
    <rPh sb="26" eb="28">
      <t>カクニン</t>
    </rPh>
    <phoneticPr fontId="41"/>
  </si>
  <si>
    <t>　・新しい地区を設定した、または地区を変更した場合は、地図の提出もお願いいたします</t>
    <rPh sb="2" eb="3">
      <t>アタラ</t>
    </rPh>
    <rPh sb="5" eb="7">
      <t>チク</t>
    </rPh>
    <rPh sb="8" eb="10">
      <t>セッテイ</t>
    </rPh>
    <rPh sb="16" eb="18">
      <t>チク</t>
    </rPh>
    <rPh sb="19" eb="21">
      <t>ヘンコウ</t>
    </rPh>
    <rPh sb="23" eb="25">
      <t>バアイ</t>
    </rPh>
    <rPh sb="27" eb="29">
      <t>チズ</t>
    </rPh>
    <rPh sb="30" eb="32">
      <t>テイシュツ</t>
    </rPh>
    <rPh sb="34" eb="35">
      <t>ネガ</t>
    </rPh>
    <phoneticPr fontId="3"/>
  </si>
  <si>
    <t>S999</t>
  </si>
  <si>
    <t>○○の里山</t>
  </si>
  <si>
    <t>○完了</t>
  </si>
  <si>
    <t>気になった変化・結果
（環境、出現種、頻度など）</t>
    <rPh sb="0" eb="1">
      <t>キ</t>
    </rPh>
    <rPh sb="5" eb="7">
      <t>ヘンカ</t>
    </rPh>
    <rPh sb="8" eb="10">
      <t>ケッカ</t>
    </rPh>
    <rPh sb="12" eb="14">
      <t>カンキョウ</t>
    </rPh>
    <rPh sb="15" eb="17">
      <t>シュツゲン</t>
    </rPh>
    <rPh sb="17" eb="18">
      <t>シュ</t>
    </rPh>
    <rPh sb="19" eb="21">
      <t>ヒンド</t>
    </rPh>
    <phoneticPr fontId="1"/>
  </si>
  <si>
    <t>例年よりも２週間産卵時期が早まった。A区画は3年連続で卵塊が確認されず心配。</t>
    <phoneticPr fontId="3"/>
  </si>
  <si>
    <t>C</t>
  </si>
  <si>
    <t>D</t>
  </si>
  <si>
    <t>E</t>
  </si>
  <si>
    <t>アカガエル類</t>
  </si>
  <si>
    <r>
      <rPr>
        <sz val="16"/>
        <color theme="1"/>
        <rFont val="ＭＳ Ｐゴシック"/>
        <family val="3"/>
        <charset val="128"/>
      </rPr>
      <t>➎</t>
    </r>
    <r>
      <rPr>
        <sz val="14"/>
        <color theme="1"/>
        <rFont val="ＭＳ Ｐゴシック"/>
        <family val="3"/>
        <charset val="128"/>
      </rPr>
      <t xml:space="preserve"> </t>
    </r>
    <r>
      <rPr>
        <u/>
        <sz val="14"/>
        <color theme="1"/>
        <rFont val="ＭＳ Ｐゴシック"/>
        <family val="3"/>
        <charset val="128"/>
      </rPr>
      <t>入力状況がすべて”○完了”になった</t>
    </r>
    <r>
      <rPr>
        <sz val="14"/>
        <color theme="1"/>
        <rFont val="ＭＳ Ｐゴシック"/>
        <family val="3"/>
        <charset val="128"/>
      </rPr>
      <t>ことを確認</t>
    </r>
    <rPh sb="2" eb="6">
      <t>ニュウリョクジョウキョウ</t>
    </rPh>
    <phoneticPr fontId="41"/>
  </si>
  <si>
    <t>"△入力中"や"×未入力"のままでも提出は可能です</t>
    <rPh sb="2" eb="5">
      <t>ニュウリョクチュウ</t>
    </rPh>
    <rPh sb="21" eb="23">
      <t>カノウ</t>
    </rPh>
    <phoneticPr fontId="3"/>
  </si>
  <si>
    <t>ご入力、ありがとうございました</t>
    <phoneticPr fontId="3"/>
  </si>
  <si>
    <r>
      <t>モニ1000里地　カエル類調査　特徴的な変化入力用フォーム</t>
    </r>
    <r>
      <rPr>
        <b/>
        <sz val="10"/>
        <color theme="0"/>
        <rFont val="ＭＳ Ｐゴシック"/>
        <family val="3"/>
        <charset val="128"/>
      </rPr>
      <t>　ver.5.00</t>
    </r>
    <rPh sb="6" eb="8">
      <t>サトチ</t>
    </rPh>
    <rPh sb="12" eb="13">
      <t>ルイ</t>
    </rPh>
    <rPh sb="13" eb="15">
      <t>チョウサ</t>
    </rPh>
    <rPh sb="16" eb="18">
      <t>トクチョウ</t>
    </rPh>
    <rPh sb="18" eb="19">
      <t>テキ</t>
    </rPh>
    <rPh sb="20" eb="22">
      <t>ヘンカ</t>
    </rPh>
    <rPh sb="22" eb="24">
      <t>ニュウリョク</t>
    </rPh>
    <rPh sb="24" eb="25">
      <t>ヨウ</t>
    </rPh>
    <phoneticPr fontId="3"/>
  </si>
  <si>
    <r>
      <t>モニ1000里地　カエル類調査　結果入力用フォーム</t>
    </r>
    <r>
      <rPr>
        <b/>
        <sz val="10"/>
        <rFont val="ＭＳ Ｐゴシック"/>
        <family val="3"/>
        <charset val="128"/>
      </rPr>
      <t>　ver5.00</t>
    </r>
    <rPh sb="6" eb="8">
      <t>サトチ</t>
    </rPh>
    <rPh sb="12" eb="13">
      <t>ルイ</t>
    </rPh>
    <rPh sb="13" eb="15">
      <t>チョウサ</t>
    </rPh>
    <rPh sb="16" eb="18">
      <t>ケッカ</t>
    </rPh>
    <rPh sb="18" eb="20">
      <t>ニュウリョク</t>
    </rPh>
    <rPh sb="20" eb="21">
      <t>ヨウ</t>
    </rPh>
    <phoneticPr fontId="3"/>
  </si>
  <si>
    <r>
      <t>モニ1000里地　カエル類調査　結果入力用フォーム</t>
    </r>
    <r>
      <rPr>
        <b/>
        <sz val="10"/>
        <rFont val="ＭＳ Ｐゴシック"/>
        <family val="3"/>
        <charset val="128"/>
      </rPr>
      <t xml:space="preserve"> ver5.00</t>
    </r>
    <rPh sb="12" eb="13">
      <t>ルイ</t>
    </rPh>
    <rPh sb="13" eb="15">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</si>
</sst>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yyyy/m/d;@"/>
    <numFmt numFmtId="178" formatCode="000"/>
    <numFmt numFmtId="179" formatCode="h:mm;@"/>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b/>
      <sz val="18"/>
      <name val="ＭＳ Ｐゴシック"/>
      <family val="3"/>
      <charset val="128"/>
    </font>
    <font>
      <b/>
      <sz val="14"/>
      <color indexed="8"/>
      <name val="ＭＳ Ｐゴシック"/>
      <family val="3"/>
      <charset val="128"/>
    </font>
    <font>
      <sz val="9"/>
      <color indexed="81"/>
      <name val="ＭＳ Ｐゴシック"/>
      <family val="3"/>
      <charset val="128"/>
    </font>
    <font>
      <b/>
      <sz val="10"/>
      <color indexed="53"/>
      <name val="ＭＳ Ｐゴシック"/>
      <family val="3"/>
      <charset val="128"/>
    </font>
    <font>
      <sz val="11"/>
      <color indexed="53"/>
      <name val="ＭＳ Ｐゴシック"/>
      <family val="3"/>
      <charset val="128"/>
    </font>
    <font>
      <b/>
      <sz val="10.5"/>
      <color indexed="9"/>
      <name val="ＭＳ Ｐゴシック"/>
      <family val="3"/>
      <charset val="128"/>
    </font>
    <font>
      <b/>
      <sz val="10.5"/>
      <name val="ＭＳ Ｐゴシック"/>
      <family val="3"/>
      <charset val="128"/>
    </font>
    <font>
      <sz val="10.5"/>
      <name val="ＭＳ Ｐゴシック"/>
      <family val="3"/>
      <charset val="128"/>
    </font>
    <font>
      <b/>
      <sz val="10"/>
      <color indexed="9"/>
      <name val="ＭＳ Ｐゴシック"/>
      <family val="3"/>
      <charset val="128"/>
    </font>
    <font>
      <b/>
      <sz val="18"/>
      <color theme="0"/>
      <name val="ＭＳ Ｐゴシック"/>
      <family val="3"/>
      <charset val="128"/>
    </font>
    <font>
      <sz val="10"/>
      <color indexed="81"/>
      <name val="MS P ゴシック"/>
      <family val="3"/>
      <charset val="128"/>
    </font>
    <font>
      <b/>
      <sz val="9"/>
      <color indexed="81"/>
      <name val="MS P ゴシック"/>
      <family val="3"/>
      <charset val="128"/>
    </font>
    <font>
      <b/>
      <sz val="11"/>
      <color rgb="FFFF0000"/>
      <name val="ＭＳ Ｐゴシック"/>
      <family val="3"/>
      <charset val="128"/>
    </font>
    <font>
      <b/>
      <sz val="10"/>
      <name val="ＭＳ Ｐゴシック"/>
      <family val="3"/>
      <charset val="128"/>
    </font>
    <font>
      <sz val="9"/>
      <color indexed="81"/>
      <name val="MS P ゴシック"/>
      <family val="3"/>
      <charset val="128"/>
    </font>
    <font>
      <b/>
      <sz val="10"/>
      <color theme="0"/>
      <name val="ＭＳ Ｐゴシック"/>
      <family val="3"/>
      <charset val="128"/>
    </font>
    <font>
      <b/>
      <sz val="10.5"/>
      <color theme="0"/>
      <name val="ＭＳ Ｐゴシック"/>
      <family val="3"/>
      <charset val="128"/>
    </font>
    <font>
      <sz val="11"/>
      <color theme="1"/>
      <name val="ＭＳ Ｐゴシック"/>
      <family val="3"/>
      <charset val="128"/>
    </font>
    <font>
      <sz val="12"/>
      <color theme="1"/>
      <name val="ＭＳ Ｐゴシック"/>
      <family val="3"/>
      <charset val="128"/>
    </font>
    <font>
      <b/>
      <sz val="10.5"/>
      <color theme="1"/>
      <name val="ＭＳ Ｐゴシック"/>
      <family val="3"/>
      <charset val="128"/>
    </font>
    <font>
      <b/>
      <sz val="10.5"/>
      <color rgb="FFFF0000"/>
      <name val="ＭＳ Ｐゴシック"/>
      <family val="3"/>
      <charset val="128"/>
    </font>
    <font>
      <sz val="10.5"/>
      <color indexed="8"/>
      <name val="ＭＳ Ｐゴシック"/>
      <family val="3"/>
      <charset val="128"/>
    </font>
    <font>
      <b/>
      <sz val="10.5"/>
      <color indexed="8"/>
      <name val="ＭＳ Ｐゴシック"/>
      <family val="3"/>
      <charset val="128"/>
    </font>
    <font>
      <sz val="10"/>
      <color indexed="8"/>
      <name val="ＭＳ Ｐゴシック"/>
      <family val="3"/>
      <charset val="128"/>
    </font>
    <font>
      <sz val="10.5"/>
      <color rgb="FFFF0000"/>
      <name val="ＭＳ Ｐゴシック"/>
      <family val="3"/>
      <charset val="128"/>
    </font>
    <font>
      <sz val="12"/>
      <name val="平成明朝"/>
      <family val="3"/>
      <charset val="128"/>
    </font>
    <font>
      <b/>
      <sz val="10.5"/>
      <color theme="0" tint="-0.499984740745262"/>
      <name val="ＭＳ Ｐゴシック"/>
      <family val="3"/>
      <charset val="128"/>
    </font>
    <font>
      <b/>
      <sz val="10"/>
      <color rgb="FFFF0000"/>
      <name val="ＭＳ Ｐゴシック"/>
      <family val="3"/>
      <charset val="128"/>
    </font>
    <font>
      <sz val="10"/>
      <color rgb="FFFF0000"/>
      <name val="ＭＳ Ｐゴシック"/>
      <family val="3"/>
      <charset val="128"/>
    </font>
    <font>
      <b/>
      <sz val="9"/>
      <color indexed="81"/>
      <name val="ＭＳ Ｐゴシック"/>
      <family val="3"/>
      <charset val="128"/>
    </font>
    <font>
      <sz val="6"/>
      <color theme="1"/>
      <name val="ＭＳ Ｐゴシック"/>
      <family val="3"/>
      <charset val="128"/>
    </font>
    <font>
      <b/>
      <sz val="10.5"/>
      <color rgb="FF0070C0"/>
      <name val="ＭＳ Ｐゴシック"/>
      <family val="3"/>
      <charset val="128"/>
    </font>
    <font>
      <u/>
      <sz val="11"/>
      <color theme="10"/>
      <name val="ＭＳ Ｐゴシック"/>
      <family val="3"/>
      <charset val="128"/>
    </font>
    <font>
      <sz val="18"/>
      <color theme="3"/>
      <name val="ＭＳ Ｐゴシック"/>
      <family val="2"/>
      <charset val="128"/>
      <scheme val="major"/>
    </font>
    <font>
      <b/>
      <sz val="14"/>
      <color theme="0"/>
      <name val="ＭＳ Ｐゴシック"/>
      <family val="3"/>
      <charset val="128"/>
    </font>
    <font>
      <sz val="18"/>
      <color theme="0"/>
      <name val="ＭＳ Ｐゴシック"/>
      <family val="3"/>
      <charset val="128"/>
    </font>
    <font>
      <sz val="18"/>
      <color theme="1"/>
      <name val="ＭＳ Ｐゴシック"/>
      <family val="3"/>
      <charset val="128"/>
    </font>
    <font>
      <sz val="14"/>
      <color theme="1"/>
      <name val="ＭＳ ゴシック"/>
      <family val="3"/>
      <charset val="128"/>
    </font>
    <font>
      <b/>
      <sz val="14"/>
      <color rgb="FFFF0000"/>
      <name val="ＭＳ ゴシック"/>
      <family val="3"/>
      <charset val="128"/>
    </font>
    <font>
      <b/>
      <sz val="14"/>
      <color theme="1"/>
      <name val="ＭＳ ゴシック"/>
      <family val="3"/>
      <charset val="128"/>
    </font>
    <font>
      <sz val="6"/>
      <name val="ＭＳ Ｐゴシック"/>
      <family val="2"/>
      <charset val="128"/>
      <scheme val="minor"/>
    </font>
    <font>
      <sz val="13"/>
      <color theme="1"/>
      <name val="ＭＳ Ｐゴシック"/>
      <family val="3"/>
      <charset val="128"/>
    </font>
    <font>
      <sz val="13"/>
      <color theme="1"/>
      <name val="ＭＳ ゴシック"/>
      <family val="3"/>
      <charset val="128"/>
    </font>
    <font>
      <b/>
      <sz val="16"/>
      <color theme="0"/>
      <name val="メイリオ"/>
      <family val="3"/>
      <charset val="128"/>
    </font>
    <font>
      <sz val="16"/>
      <color theme="1"/>
      <name val="メイリオ"/>
      <family val="3"/>
      <charset val="128"/>
    </font>
    <font>
      <sz val="14"/>
      <color theme="1"/>
      <name val="ＭＳ Ｐゴシック"/>
      <family val="3"/>
      <charset val="128"/>
    </font>
    <font>
      <sz val="16"/>
      <color theme="1"/>
      <name val="ＭＳ Ｐゴシック"/>
      <family val="3"/>
      <charset val="128"/>
    </font>
    <font>
      <b/>
      <sz val="12"/>
      <color rgb="FFFF0000"/>
      <name val="ＭＳ Ｐゴシック"/>
      <family val="3"/>
      <charset val="128"/>
    </font>
    <font>
      <sz val="14"/>
      <name val="ＭＳ Ｐゴシック"/>
      <family val="3"/>
      <charset val="128"/>
    </font>
    <font>
      <u/>
      <sz val="14"/>
      <name val="ＭＳ Ｐゴシック"/>
      <family val="3"/>
      <charset val="128"/>
    </font>
    <font>
      <u/>
      <sz val="14"/>
      <color theme="1"/>
      <name val="ＭＳ Ｐゴシック"/>
      <family val="3"/>
      <charset val="128"/>
    </font>
    <font>
      <sz val="9"/>
      <color theme="1"/>
      <name val="ＭＳ Ｐゴシック"/>
      <family val="3"/>
      <charset val="128"/>
    </font>
    <font>
      <sz val="10"/>
      <color theme="1"/>
      <name val="ＭＳ Ｐゴシック"/>
      <family val="3"/>
      <charset val="128"/>
    </font>
    <font>
      <b/>
      <sz val="14"/>
      <color theme="1"/>
      <name val="メイリオ"/>
      <family val="3"/>
      <charset val="128"/>
    </font>
    <font>
      <sz val="11"/>
      <color theme="1"/>
      <name val="メイリオ"/>
      <family val="3"/>
      <charset val="128"/>
    </font>
    <font>
      <sz val="11"/>
      <color theme="1"/>
      <name val="ＭＳ ゴシック"/>
      <family val="3"/>
      <charset val="128"/>
    </font>
    <font>
      <sz val="12"/>
      <color theme="1"/>
      <name val="ＭＳ ゴシック"/>
      <family val="3"/>
      <charset val="128"/>
    </font>
    <font>
      <b/>
      <sz val="13"/>
      <color theme="1"/>
      <name val="メイリオ"/>
      <family val="3"/>
      <charset val="128"/>
    </font>
    <font>
      <b/>
      <sz val="13"/>
      <color rgb="FFFF0000"/>
      <name val="メイリオ"/>
      <family val="3"/>
      <charset val="128"/>
    </font>
    <font>
      <u/>
      <sz val="11"/>
      <color theme="1"/>
      <name val="ＭＳ Ｐゴシック"/>
      <family val="3"/>
      <charset val="128"/>
    </font>
    <font>
      <b/>
      <sz val="9"/>
      <color indexed="81"/>
      <name val="ＭＳ Ｐゴシック"/>
      <family val="3"/>
      <charset val="128"/>
      <scheme val="major"/>
    </font>
  </fonts>
  <fills count="2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21"/>
        <bgColor indexed="64"/>
      </patternFill>
    </fill>
    <fill>
      <patternFill patternType="solid">
        <fgColor rgb="FF0070C0"/>
        <bgColor indexed="64"/>
      </patternFill>
    </fill>
    <fill>
      <patternFill patternType="solid">
        <fgColor theme="8" tint="0.59999389629810485"/>
        <bgColor indexed="64"/>
      </patternFill>
    </fill>
    <fill>
      <patternFill patternType="solid">
        <fgColor theme="1"/>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rgb="FFC0C0C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rgb="FF99CCFF"/>
        <bgColor indexed="64"/>
      </patternFill>
    </fill>
    <fill>
      <patternFill patternType="solid">
        <fgColor rgb="FFF0F8FA"/>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8B725B"/>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diagonalUp="1">
      <left/>
      <right/>
      <top style="double">
        <color indexed="64"/>
      </top>
      <bottom style="thin">
        <color indexed="64"/>
      </bottom>
      <diagonal style="thin">
        <color indexed="64"/>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6">
    <xf numFmtId="0" fontId="0" fillId="0" borderId="0"/>
    <xf numFmtId="0" fontId="2" fillId="0" borderId="0">
      <alignment vertical="center"/>
    </xf>
    <xf numFmtId="0" fontId="33" fillId="0" borderId="0"/>
    <xf numFmtId="0" fontId="40" fillId="0" borderId="0" applyNumberFormat="0" applyFill="0" applyBorder="0" applyAlignment="0" applyProtection="0"/>
    <xf numFmtId="0" fontId="1" fillId="0" borderId="0">
      <alignment vertical="center"/>
    </xf>
    <xf numFmtId="0" fontId="1" fillId="0" borderId="0">
      <alignment vertical="center"/>
    </xf>
  </cellStyleXfs>
  <cellXfs count="370">
    <xf numFmtId="0" fontId="0" fillId="0" borderId="0" xfId="0"/>
    <xf numFmtId="0" fontId="6" fillId="0" borderId="0" xfId="0" applyFont="1" applyAlignment="1">
      <alignment vertical="center"/>
    </xf>
    <xf numFmtId="0" fontId="6" fillId="0" borderId="0" xfId="0" applyFont="1" applyFill="1" applyAlignment="1">
      <alignment vertical="center"/>
    </xf>
    <xf numFmtId="0" fontId="7" fillId="2" borderId="2" xfId="0" applyFont="1" applyFill="1" applyBorder="1" applyAlignment="1">
      <alignment vertical="center"/>
    </xf>
    <xf numFmtId="0" fontId="12" fillId="3" borderId="3" xfId="0" applyFont="1" applyFill="1" applyBorder="1" applyAlignment="1">
      <alignment vertical="center"/>
    </xf>
    <xf numFmtId="0" fontId="12" fillId="3" borderId="4" xfId="0" applyFont="1" applyFill="1" applyBorder="1" applyAlignment="1">
      <alignment vertical="center"/>
    </xf>
    <xf numFmtId="0" fontId="12" fillId="3" borderId="5" xfId="0" applyFont="1" applyFill="1" applyBorder="1" applyAlignment="1">
      <alignment vertical="center"/>
    </xf>
    <xf numFmtId="0" fontId="12" fillId="3" borderId="6" xfId="0" applyFont="1" applyFill="1" applyBorder="1" applyAlignment="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178" fontId="0" fillId="0" borderId="0" xfId="0" applyNumberFormat="1"/>
    <xf numFmtId="177" fontId="6" fillId="2" borderId="11" xfId="0" applyNumberFormat="1" applyFont="1" applyFill="1" applyBorder="1" applyAlignment="1">
      <alignment horizontal="center" vertical="center"/>
    </xf>
    <xf numFmtId="0" fontId="5" fillId="2" borderId="9" xfId="0" applyFont="1" applyFill="1" applyBorder="1" applyAlignment="1">
      <alignment horizontal="center" vertical="top" wrapText="1"/>
    </xf>
    <xf numFmtId="0" fontId="11" fillId="0" borderId="11" xfId="0" applyFont="1" applyFill="1" applyBorder="1" applyAlignment="1">
      <alignment vertical="center"/>
    </xf>
    <xf numFmtId="0" fontId="16" fillId="4" borderId="1" xfId="0" applyFont="1" applyFill="1" applyBorder="1" applyAlignment="1">
      <alignment vertical="center"/>
    </xf>
    <xf numFmtId="0" fontId="0" fillId="0" borderId="0" xfId="0" applyBorder="1"/>
    <xf numFmtId="0" fontId="7" fillId="0" borderId="0" xfId="0" applyFont="1" applyAlignment="1" applyProtection="1">
      <alignment horizontal="left"/>
      <protection locked="0"/>
    </xf>
    <xf numFmtId="0" fontId="25" fillId="0" borderId="0" xfId="1" applyFont="1" applyProtection="1">
      <alignment vertical="center"/>
      <protection locked="0"/>
    </xf>
    <xf numFmtId="0" fontId="24" fillId="9" borderId="1" xfId="1" applyFont="1" applyFill="1" applyBorder="1" applyAlignment="1" applyProtection="1">
      <alignment vertical="center"/>
      <protection locked="0"/>
    </xf>
    <xf numFmtId="0" fontId="27" fillId="0" borderId="14" xfId="1" applyFont="1" applyFill="1" applyBorder="1" applyAlignment="1" applyProtection="1">
      <alignment horizontal="left" vertical="center"/>
      <protection locked="0"/>
    </xf>
    <xf numFmtId="0" fontId="24" fillId="9" borderId="12" xfId="1" applyFont="1" applyFill="1" applyBorder="1" applyAlignment="1" applyProtection="1">
      <alignment vertical="center"/>
      <protection locked="0"/>
    </xf>
    <xf numFmtId="0" fontId="15" fillId="7" borderId="1" xfId="0" applyFont="1" applyFill="1" applyBorder="1" applyAlignment="1" applyProtection="1">
      <protection locked="0"/>
    </xf>
    <xf numFmtId="178" fontId="14" fillId="12" borderId="1" xfId="0" applyNumberFormat="1" applyFont="1" applyFill="1" applyBorder="1" applyAlignment="1" applyProtection="1">
      <alignment horizontal="left" vertical="center"/>
    </xf>
    <xf numFmtId="0" fontId="14" fillId="0" borderId="0" xfId="0" applyFont="1" applyFill="1" applyBorder="1" applyAlignment="1" applyProtection="1">
      <alignment vertical="center" wrapText="1"/>
      <protection locked="0"/>
    </xf>
    <xf numFmtId="0" fontId="15" fillId="15" borderId="30" xfId="2" applyFont="1" applyFill="1" applyBorder="1" applyAlignment="1" applyProtection="1">
      <alignment horizontal="center"/>
      <protection locked="0"/>
    </xf>
    <xf numFmtId="0" fontId="7" fillId="15" borderId="1" xfId="0" applyFont="1" applyFill="1" applyBorder="1" applyAlignment="1" applyProtection="1">
      <alignment horizontal="center" vertical="center"/>
      <protection locked="0"/>
    </xf>
    <xf numFmtId="0" fontId="15" fillId="15" borderId="1" xfId="2" applyFont="1" applyFill="1" applyBorder="1" applyAlignment="1" applyProtection="1">
      <alignment horizontal="center" vertical="center"/>
      <protection locked="0"/>
    </xf>
    <xf numFmtId="0" fontId="4" fillId="0" borderId="1" xfId="0" applyFont="1" applyBorder="1" applyAlignment="1" applyProtection="1">
      <alignment horizontal="center" vertical="center"/>
    </xf>
    <xf numFmtId="0" fontId="26" fillId="0" borderId="1" xfId="1" applyFont="1" applyBorder="1" applyAlignment="1" applyProtection="1">
      <alignment horizontal="center" vertical="center"/>
      <protection locked="0"/>
    </xf>
    <xf numFmtId="0" fontId="25" fillId="0" borderId="0" xfId="1" applyFont="1" applyFill="1" applyProtection="1">
      <alignment vertical="center"/>
      <protection locked="0"/>
    </xf>
    <xf numFmtId="176" fontId="14" fillId="0" borderId="1" xfId="0" applyNumberFormat="1" applyFont="1" applyBorder="1" applyAlignment="1" applyProtection="1">
      <alignment horizontal="left" vertical="center"/>
      <protection locked="0"/>
    </xf>
    <xf numFmtId="0" fontId="15" fillId="0" borderId="12" xfId="1" applyFont="1" applyFill="1" applyBorder="1" applyAlignment="1" applyProtection="1">
      <protection locked="0"/>
    </xf>
    <xf numFmtId="0" fontId="15" fillId="0" borderId="0" xfId="1" applyFont="1" applyFill="1" applyBorder="1" applyAlignment="1" applyProtection="1">
      <alignment vertical="center"/>
      <protection locked="0"/>
    </xf>
    <xf numFmtId="0" fontId="15" fillId="10" borderId="1" xfId="1" applyFont="1" applyFill="1" applyBorder="1" applyAlignment="1" applyProtection="1">
      <alignment horizontal="center" vertical="center" wrapText="1"/>
      <protection locked="0"/>
    </xf>
    <xf numFmtId="0" fontId="25" fillId="11" borderId="1" xfId="1" applyFont="1" applyFill="1" applyBorder="1" applyAlignment="1" applyProtection="1">
      <alignment vertical="center" wrapText="1"/>
      <protection locked="0"/>
    </xf>
    <xf numFmtId="0" fontId="20" fillId="0" borderId="0" xfId="1" applyFont="1" applyAlignment="1" applyProtection="1">
      <alignment horizontal="left" vertical="center"/>
    </xf>
    <xf numFmtId="0" fontId="20" fillId="0" borderId="0" xfId="1" applyFont="1" applyProtection="1">
      <alignment vertical="center"/>
    </xf>
    <xf numFmtId="0" fontId="8" fillId="0" borderId="0" xfId="0" applyFont="1" applyAlignment="1" applyProtection="1">
      <alignment horizontal="left"/>
      <protection locked="0"/>
    </xf>
    <xf numFmtId="0" fontId="8"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0" fontId="14" fillId="0" borderId="0" xfId="0" applyFont="1" applyFill="1" applyBorder="1" applyAlignment="1" applyProtection="1">
      <alignment vertical="center"/>
      <protection locked="0"/>
    </xf>
    <xf numFmtId="0" fontId="14" fillId="0" borderId="0" xfId="0" applyFont="1" applyFill="1" applyBorder="1" applyAlignment="1" applyProtection="1">
      <alignment horizontal="left" vertical="center"/>
      <protection locked="0"/>
    </xf>
    <xf numFmtId="0" fontId="15" fillId="0" borderId="0" xfId="0" applyFont="1" applyFill="1" applyBorder="1" applyAlignment="1" applyProtection="1">
      <alignment vertical="center"/>
      <protection locked="0"/>
    </xf>
    <xf numFmtId="0" fontId="15" fillId="0" borderId="0" xfId="0" applyFont="1" applyFill="1" applyAlignment="1" applyProtection="1">
      <alignment vertical="center"/>
      <protection locked="0"/>
    </xf>
    <xf numFmtId="0" fontId="14" fillId="0" borderId="0" xfId="0" applyFont="1" applyFill="1" applyAlignment="1" applyProtection="1">
      <alignment vertical="center"/>
      <protection locked="0"/>
    </xf>
    <xf numFmtId="176" fontId="15" fillId="0" borderId="1" xfId="0" applyNumberFormat="1" applyFont="1" applyBorder="1" applyAlignment="1" applyProtection="1">
      <alignment horizontal="left" vertical="center"/>
      <protection locked="0"/>
    </xf>
    <xf numFmtId="0" fontId="29" fillId="0" borderId="0" xfId="0" applyFont="1" applyAlignment="1" applyProtection="1">
      <alignment horizontal="left" vertical="top"/>
      <protection locked="0"/>
    </xf>
    <xf numFmtId="0" fontId="30" fillId="0" borderId="0" xfId="0" applyFont="1" applyAlignment="1" applyProtection="1">
      <alignment vertical="center"/>
      <protection locked="0"/>
    </xf>
    <xf numFmtId="0" fontId="15" fillId="0" borderId="0" xfId="0" applyFont="1" applyAlignment="1" applyProtection="1">
      <alignment vertical="center"/>
      <protection locked="0"/>
    </xf>
    <xf numFmtId="0" fontId="30" fillId="0" borderId="0" xfId="0" applyFont="1" applyAlignment="1" applyProtection="1">
      <alignment horizontal="right" vertical="center"/>
      <protection locked="0"/>
    </xf>
    <xf numFmtId="0" fontId="15" fillId="0" borderId="1" xfId="0" applyFont="1" applyFill="1" applyBorder="1" applyAlignment="1" applyProtection="1">
      <alignment horizontal="center" vertical="center"/>
      <protection locked="0"/>
    </xf>
    <xf numFmtId="176" fontId="15" fillId="0" borderId="1" xfId="0" applyNumberFormat="1" applyFont="1" applyBorder="1" applyAlignment="1" applyProtection="1">
      <alignment horizontal="center" vertical="center"/>
      <protection locked="0"/>
    </xf>
    <xf numFmtId="179" fontId="15" fillId="0" borderId="1" xfId="0" applyNumberFormat="1" applyFont="1" applyBorder="1" applyAlignment="1" applyProtection="1">
      <alignment horizontal="center" vertical="center"/>
      <protection locked="0"/>
    </xf>
    <xf numFmtId="0" fontId="29" fillId="0" borderId="0" xfId="0" applyFont="1" applyFill="1" applyAlignment="1" applyProtection="1">
      <alignment horizontal="left" vertical="top"/>
      <protection locked="0"/>
    </xf>
    <xf numFmtId="0" fontId="30" fillId="0" borderId="0" xfId="0" applyFont="1" applyFill="1" applyAlignment="1" applyProtection="1">
      <alignment vertical="center"/>
      <protection locked="0"/>
    </xf>
    <xf numFmtId="0" fontId="30" fillId="0" borderId="0" xfId="0" applyFont="1" applyFill="1" applyAlignment="1" applyProtection="1">
      <alignment horizontal="right" vertical="center"/>
      <protection locked="0"/>
    </xf>
    <xf numFmtId="0" fontId="15" fillId="0" borderId="0" xfId="0" applyFont="1" applyProtection="1">
      <protection locked="0"/>
    </xf>
    <xf numFmtId="0" fontId="15" fillId="7" borderId="1" xfId="0" applyFont="1" applyFill="1" applyBorder="1" applyAlignment="1" applyProtection="1">
      <alignment vertical="center" wrapText="1"/>
      <protection locked="0"/>
    </xf>
    <xf numFmtId="0" fontId="7" fillId="7" borderId="1" xfId="0" applyFont="1" applyFill="1" applyBorder="1" applyAlignment="1" applyProtection="1">
      <alignment vertical="center" wrapText="1"/>
      <protection locked="0"/>
    </xf>
    <xf numFmtId="0" fontId="15" fillId="0" borderId="1"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protection locked="0"/>
    </xf>
    <xf numFmtId="20" fontId="15" fillId="0" borderId="9" xfId="0" applyNumberFormat="1" applyFont="1" applyBorder="1" applyAlignment="1" applyProtection="1">
      <alignment horizontal="center" vertical="center"/>
      <protection locked="0"/>
    </xf>
    <xf numFmtId="176" fontId="15" fillId="0" borderId="9" xfId="0" applyNumberFormat="1" applyFont="1" applyBorder="1" applyAlignment="1" applyProtection="1">
      <alignment horizontal="center" vertical="center"/>
      <protection locked="0"/>
    </xf>
    <xf numFmtId="20" fontId="15" fillId="0" borderId="1" xfId="0" applyNumberFormat="1" applyFont="1" applyBorder="1" applyAlignment="1" applyProtection="1">
      <alignment vertical="top"/>
      <protection locked="0"/>
    </xf>
    <xf numFmtId="56" fontId="29" fillId="0" borderId="0" xfId="0" applyNumberFormat="1" applyFont="1" applyBorder="1" applyAlignment="1" applyProtection="1">
      <alignment horizontal="center" vertical="center" wrapText="1"/>
      <protection locked="0"/>
    </xf>
    <xf numFmtId="0" fontId="29" fillId="0" borderId="0" xfId="0" applyFont="1" applyBorder="1" applyAlignment="1" applyProtection="1">
      <alignment horizontal="center" vertical="center"/>
      <protection locked="0"/>
    </xf>
    <xf numFmtId="20" fontId="29" fillId="0" borderId="0" xfId="0" applyNumberFormat="1" applyFont="1" applyBorder="1" applyAlignment="1" applyProtection="1">
      <alignment vertical="center"/>
      <protection locked="0"/>
    </xf>
    <xf numFmtId="176" fontId="29" fillId="0" borderId="0" xfId="0" applyNumberFormat="1" applyFont="1" applyBorder="1" applyAlignment="1" applyProtection="1">
      <alignment vertical="center"/>
      <protection locked="0"/>
    </xf>
    <xf numFmtId="0" fontId="15" fillId="0" borderId="0" xfId="0" applyFont="1" applyBorder="1" applyProtection="1">
      <protection locked="0"/>
    </xf>
    <xf numFmtId="0" fontId="15" fillId="0" borderId="0" xfId="0" applyFont="1" applyBorder="1" applyAlignment="1" applyProtection="1">
      <alignment vertical="center"/>
      <protection locked="0"/>
    </xf>
    <xf numFmtId="177"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center"/>
      <protection locked="0"/>
    </xf>
    <xf numFmtId="0" fontId="0" fillId="0" borderId="0" xfId="0" applyFont="1" applyProtection="1">
      <protection locked="0"/>
    </xf>
    <xf numFmtId="0" fontId="28" fillId="0" borderId="0" xfId="0" applyFont="1" applyFill="1" applyBorder="1" applyAlignment="1" applyProtection="1">
      <alignment horizontal="left" vertical="center"/>
    </xf>
    <xf numFmtId="0" fontId="15" fillId="12" borderId="1" xfId="0" applyFont="1" applyFill="1" applyBorder="1" applyAlignment="1" applyProtection="1">
      <alignment horizontal="center" vertical="center" wrapText="1"/>
    </xf>
    <xf numFmtId="0" fontId="35" fillId="0" borderId="0" xfId="0" applyFont="1" applyAlignment="1" applyProtection="1">
      <alignment vertical="center"/>
    </xf>
    <xf numFmtId="0" fontId="5" fillId="0" borderId="1" xfId="0" applyFont="1" applyBorder="1" applyAlignment="1" applyProtection="1">
      <protection locked="0"/>
    </xf>
    <xf numFmtId="0" fontId="17" fillId="18" borderId="0" xfId="4" applyFont="1" applyFill="1" applyAlignment="1">
      <alignment vertical="center"/>
    </xf>
    <xf numFmtId="0" fontId="43" fillId="18" borderId="0" xfId="4" applyFont="1" applyFill="1" applyAlignment="1">
      <alignment vertical="center"/>
    </xf>
    <xf numFmtId="0" fontId="44" fillId="0" borderId="0" xfId="4" applyFont="1" applyAlignment="1">
      <alignment vertical="center"/>
    </xf>
    <xf numFmtId="0" fontId="25" fillId="0" borderId="0" xfId="4" applyFont="1">
      <alignment vertical="center"/>
    </xf>
    <xf numFmtId="0" fontId="45" fillId="0" borderId="0" xfId="4" applyFont="1">
      <alignment vertical="center"/>
    </xf>
    <xf numFmtId="0" fontId="49" fillId="0" borderId="0" xfId="4" applyFont="1">
      <alignment vertical="center"/>
    </xf>
    <xf numFmtId="0" fontId="50" fillId="0" borderId="0" xfId="4" applyFont="1">
      <alignment vertical="center"/>
    </xf>
    <xf numFmtId="0" fontId="25" fillId="13" borderId="0" xfId="4" applyFont="1" applyFill="1">
      <alignment vertical="center"/>
    </xf>
    <xf numFmtId="0" fontId="53" fillId="13" borderId="0" xfId="4" applyFont="1" applyFill="1" applyAlignment="1"/>
    <xf numFmtId="0" fontId="53" fillId="13" borderId="0" xfId="4" applyFont="1" applyFill="1">
      <alignment vertical="center"/>
    </xf>
    <xf numFmtId="0" fontId="25" fillId="19" borderId="0" xfId="4" applyFont="1" applyFill="1">
      <alignment vertical="center"/>
    </xf>
    <xf numFmtId="0" fontId="56" fillId="13" borderId="0" xfId="4" applyFont="1" applyFill="1">
      <alignment vertical="center"/>
    </xf>
    <xf numFmtId="0" fontId="53" fillId="0" borderId="0" xfId="4" applyFont="1">
      <alignment vertical="center"/>
    </xf>
    <xf numFmtId="0" fontId="53" fillId="19" borderId="0" xfId="4" applyFont="1" applyFill="1">
      <alignment vertical="center"/>
    </xf>
    <xf numFmtId="0" fontId="26" fillId="13" borderId="0" xfId="4" applyFont="1" applyFill="1">
      <alignment vertical="center"/>
    </xf>
    <xf numFmtId="0" fontId="61" fillId="13" borderId="0" xfId="4" applyFont="1" applyFill="1" applyAlignment="1"/>
    <xf numFmtId="0" fontId="62" fillId="13" borderId="0" xfId="4" applyFont="1" applyFill="1">
      <alignment vertical="center"/>
    </xf>
    <xf numFmtId="0" fontId="63" fillId="13" borderId="0" xfId="4" applyFont="1" applyFill="1" applyAlignment="1">
      <alignment vertical="center"/>
    </xf>
    <xf numFmtId="0" fontId="25" fillId="13" borderId="0" xfId="4" applyFont="1" applyFill="1" applyAlignment="1">
      <alignment vertical="center"/>
    </xf>
    <xf numFmtId="0" fontId="25" fillId="0" borderId="0" xfId="4" applyFont="1" applyAlignment="1">
      <alignment vertical="center"/>
    </xf>
    <xf numFmtId="0" fontId="63" fillId="13" borderId="0" xfId="4" applyFont="1" applyFill="1" applyAlignment="1">
      <alignment vertical="top"/>
    </xf>
    <xf numFmtId="0" fontId="64" fillId="20" borderId="0" xfId="4" applyFont="1" applyFill="1">
      <alignment vertical="center"/>
    </xf>
    <xf numFmtId="0" fontId="65" fillId="13" borderId="0" xfId="4" applyFont="1" applyFill="1">
      <alignment vertical="center"/>
    </xf>
    <xf numFmtId="0" fontId="25" fillId="13" borderId="0" xfId="4" applyFont="1" applyFill="1" applyBorder="1">
      <alignment vertical="center"/>
    </xf>
    <xf numFmtId="0" fontId="65" fillId="13" borderId="0" xfId="4" applyFont="1" applyFill="1" applyBorder="1" applyAlignment="1">
      <alignment vertical="center"/>
    </xf>
    <xf numFmtId="0" fontId="25" fillId="13" borderId="0" xfId="4" applyFont="1" applyFill="1" applyAlignment="1">
      <alignment vertical="top"/>
    </xf>
    <xf numFmtId="0" fontId="25" fillId="13" borderId="0" xfId="4" applyFont="1" applyFill="1" applyBorder="1" applyAlignment="1">
      <alignment vertical="top"/>
    </xf>
    <xf numFmtId="0" fontId="26" fillId="20" borderId="0" xfId="4" applyFont="1" applyFill="1">
      <alignment vertical="center"/>
    </xf>
    <xf numFmtId="0" fontId="20" fillId="0" borderId="0" xfId="5" applyFont="1" applyAlignment="1" applyProtection="1">
      <alignment horizontal="left" vertical="center"/>
    </xf>
    <xf numFmtId="0" fontId="4" fillId="13" borderId="1" xfId="0" applyFont="1" applyFill="1" applyBorder="1" applyAlignment="1" applyProtection="1">
      <alignment horizontal="center" vertical="center"/>
    </xf>
    <xf numFmtId="0" fontId="20" fillId="0" borderId="0" xfId="5" applyFont="1" applyProtection="1">
      <alignment vertical="center"/>
    </xf>
    <xf numFmtId="0" fontId="14" fillId="17" borderId="47" xfId="0" applyFont="1" applyFill="1" applyBorder="1" applyAlignment="1" applyProtection="1">
      <alignment horizontal="center" vertical="center" wrapText="1"/>
      <protection locked="0"/>
    </xf>
    <xf numFmtId="0" fontId="14" fillId="17" borderId="48" xfId="0" applyFont="1" applyFill="1" applyBorder="1" applyAlignment="1" applyProtection="1">
      <alignment horizontal="center" vertical="center" wrapText="1"/>
      <protection locked="0"/>
    </xf>
    <xf numFmtId="0" fontId="14" fillId="17" borderId="49"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protection locked="0"/>
    </xf>
    <xf numFmtId="0" fontId="29" fillId="7" borderId="1" xfId="0" applyFont="1" applyFill="1" applyBorder="1" applyAlignment="1" applyProtection="1">
      <alignment horizontal="center" vertical="center"/>
      <protection locked="0"/>
    </xf>
    <xf numFmtId="0" fontId="15" fillId="15" borderId="1" xfId="0" applyFont="1" applyFill="1" applyBorder="1" applyAlignment="1" applyProtection="1">
      <alignment horizontal="center" vertical="center"/>
      <protection locked="0"/>
    </xf>
    <xf numFmtId="0" fontId="14" fillId="13" borderId="1" xfId="0" applyFont="1" applyFill="1" applyBorder="1" applyAlignment="1" applyProtection="1">
      <alignment horizontal="center" vertical="center"/>
    </xf>
    <xf numFmtId="0" fontId="25" fillId="0" borderId="0" xfId="5" applyFont="1" applyProtection="1">
      <alignment vertical="center"/>
    </xf>
    <xf numFmtId="0" fontId="7" fillId="0" borderId="0" xfId="0" applyFont="1" applyAlignment="1" applyProtection="1">
      <alignment horizontal="left"/>
    </xf>
    <xf numFmtId="0" fontId="24" fillId="9" borderId="1" xfId="5" applyFont="1" applyFill="1" applyBorder="1" applyAlignment="1" applyProtection="1">
      <alignment vertical="center"/>
    </xf>
    <xf numFmtId="0" fontId="27" fillId="0" borderId="14" xfId="5" applyFont="1" applyFill="1" applyBorder="1" applyAlignment="1" applyProtection="1">
      <alignment horizontal="left" vertical="center"/>
    </xf>
    <xf numFmtId="0" fontId="15" fillId="15" borderId="30" xfId="2" applyFont="1" applyFill="1" applyBorder="1" applyAlignment="1" applyProtection="1">
      <alignment horizontal="center"/>
    </xf>
    <xf numFmtId="0" fontId="7" fillId="15" borderId="1" xfId="0" applyFont="1" applyFill="1" applyBorder="1" applyAlignment="1" applyProtection="1">
      <alignment horizontal="center" vertical="center"/>
    </xf>
    <xf numFmtId="0" fontId="24" fillId="9" borderId="12" xfId="5" applyFont="1" applyFill="1" applyBorder="1" applyAlignment="1" applyProtection="1">
      <alignment vertical="center"/>
    </xf>
    <xf numFmtId="0" fontId="15" fillId="15" borderId="1" xfId="2" applyFont="1" applyFill="1" applyBorder="1" applyAlignment="1" applyProtection="1">
      <alignment horizontal="center" vertical="center"/>
    </xf>
    <xf numFmtId="176" fontId="14" fillId="0" borderId="1" xfId="0" applyNumberFormat="1" applyFont="1" applyBorder="1" applyAlignment="1" applyProtection="1">
      <alignment horizontal="left" vertical="center"/>
    </xf>
    <xf numFmtId="0" fontId="15" fillId="0" borderId="12" xfId="5" applyFont="1" applyFill="1" applyBorder="1" applyAlignment="1" applyProtection="1"/>
    <xf numFmtId="0" fontId="15" fillId="0" borderId="0" xfId="5" applyFont="1" applyFill="1" applyBorder="1" applyAlignment="1" applyProtection="1">
      <alignment vertical="center"/>
    </xf>
    <xf numFmtId="0" fontId="14" fillId="0" borderId="0" xfId="0" applyFont="1" applyFill="1" applyBorder="1" applyAlignment="1" applyProtection="1">
      <alignment vertical="center" wrapText="1"/>
    </xf>
    <xf numFmtId="0" fontId="15" fillId="10" borderId="1" xfId="5" applyFont="1" applyFill="1" applyBorder="1" applyAlignment="1" applyProtection="1">
      <alignment horizontal="center" vertical="center" wrapText="1"/>
    </xf>
    <xf numFmtId="0" fontId="26" fillId="0" borderId="1" xfId="5" applyFont="1" applyBorder="1" applyAlignment="1" applyProtection="1">
      <alignment horizontal="center" vertical="center"/>
    </xf>
    <xf numFmtId="0" fontId="25" fillId="11" borderId="1" xfId="5" applyFont="1" applyFill="1" applyBorder="1" applyAlignment="1" applyProtection="1">
      <alignment vertical="center" wrapText="1"/>
    </xf>
    <xf numFmtId="0" fontId="14" fillId="17" borderId="46" xfId="0" applyFont="1" applyFill="1" applyBorder="1" applyAlignment="1" applyProtection="1">
      <alignment horizontal="center" vertical="center" wrapText="1"/>
    </xf>
    <xf numFmtId="0" fontId="14" fillId="17" borderId="47" xfId="0" applyFont="1" applyFill="1" applyBorder="1" applyAlignment="1" applyProtection="1">
      <alignment horizontal="center" vertical="center" wrapText="1"/>
    </xf>
    <xf numFmtId="0" fontId="14" fillId="17" borderId="48" xfId="0" applyFont="1" applyFill="1" applyBorder="1" applyAlignment="1" applyProtection="1">
      <alignment horizontal="center" vertical="center" wrapText="1"/>
    </xf>
    <xf numFmtId="0" fontId="25" fillId="0" borderId="0" xfId="5" applyFont="1" applyFill="1" applyProtection="1">
      <alignment vertical="center"/>
    </xf>
    <xf numFmtId="0" fontId="8" fillId="0" borderId="0" xfId="0" applyFont="1" applyAlignment="1" applyProtection="1">
      <alignment horizontal="left"/>
    </xf>
    <xf numFmtId="0" fontId="8" fillId="0" borderId="0" xfId="0" applyFont="1" applyFill="1" applyAlignment="1" applyProtection="1">
      <alignment vertical="center"/>
    </xf>
    <xf numFmtId="0" fontId="0" fillId="0" borderId="0" xfId="0" applyFont="1" applyAlignment="1" applyProtection="1">
      <alignment vertical="center"/>
    </xf>
    <xf numFmtId="0" fontId="9" fillId="0" borderId="0" xfId="0" applyFont="1" applyAlignment="1" applyProtection="1">
      <alignment horizontal="center" vertical="center"/>
    </xf>
    <xf numFmtId="0" fontId="15" fillId="7" borderId="1" xfId="0" applyFont="1" applyFill="1" applyBorder="1" applyAlignment="1" applyProtection="1"/>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15" fillId="0" borderId="0" xfId="0" applyFont="1" applyFill="1" applyBorder="1" applyAlignment="1" applyProtection="1">
      <alignment vertical="center"/>
    </xf>
    <xf numFmtId="0" fontId="15" fillId="0" borderId="0" xfId="0" applyFont="1" applyFill="1" applyAlignment="1" applyProtection="1">
      <alignment vertical="center"/>
    </xf>
    <xf numFmtId="0" fontId="14" fillId="0" borderId="0" xfId="0" applyFont="1" applyFill="1" applyAlignment="1" applyProtection="1">
      <alignment vertical="center"/>
    </xf>
    <xf numFmtId="0" fontId="15" fillId="15" borderId="1" xfId="0" applyFont="1" applyFill="1" applyBorder="1" applyAlignment="1" applyProtection="1">
      <alignment horizontal="center" vertical="center"/>
    </xf>
    <xf numFmtId="176" fontId="15" fillId="0" borderId="1" xfId="0" applyNumberFormat="1" applyFont="1" applyBorder="1" applyAlignment="1" applyProtection="1">
      <alignment horizontal="left" vertical="center"/>
    </xf>
    <xf numFmtId="0" fontId="29" fillId="0" borderId="0" xfId="0" applyFont="1" applyAlignment="1" applyProtection="1">
      <alignment horizontal="left" vertical="top"/>
    </xf>
    <xf numFmtId="0" fontId="30" fillId="0" borderId="0" xfId="0" applyFont="1" applyAlignment="1" applyProtection="1">
      <alignment vertical="center"/>
    </xf>
    <xf numFmtId="0" fontId="15" fillId="0" borderId="0" xfId="0" applyFont="1" applyAlignment="1" applyProtection="1">
      <alignment vertical="center"/>
    </xf>
    <xf numFmtId="0" fontId="30" fillId="0" borderId="0" xfId="0" applyFont="1" applyAlignment="1" applyProtection="1">
      <alignment horizontal="right" vertical="center"/>
    </xf>
    <xf numFmtId="0" fontId="15" fillId="7" borderId="1" xfId="0" applyFont="1" applyFill="1" applyBorder="1" applyAlignment="1" applyProtection="1">
      <alignment horizontal="center" vertical="center"/>
    </xf>
    <xf numFmtId="0" fontId="29" fillId="7" borderId="1"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176" fontId="15" fillId="0" borderId="1" xfId="0" applyNumberFormat="1" applyFont="1" applyBorder="1" applyAlignment="1" applyProtection="1">
      <alignment horizontal="center" vertical="center"/>
    </xf>
    <xf numFmtId="179" fontId="15" fillId="0" borderId="1" xfId="0" applyNumberFormat="1" applyFont="1" applyBorder="1" applyAlignment="1" applyProtection="1">
      <alignment horizontal="center" vertical="center"/>
    </xf>
    <xf numFmtId="0" fontId="0" fillId="0" borderId="1" xfId="0" applyFont="1" applyFill="1" applyBorder="1" applyAlignment="1" applyProtection="1">
      <alignment horizontal="center" vertical="center"/>
    </xf>
    <xf numFmtId="0" fontId="29" fillId="0" borderId="0" xfId="0" applyFont="1" applyFill="1" applyAlignment="1" applyProtection="1">
      <alignment horizontal="left" vertical="top"/>
    </xf>
    <xf numFmtId="0" fontId="30" fillId="0" borderId="0" xfId="0" applyFont="1" applyFill="1" applyAlignment="1" applyProtection="1">
      <alignment vertical="center"/>
    </xf>
    <xf numFmtId="0" fontId="30" fillId="0" borderId="0" xfId="0" applyFont="1" applyFill="1" applyAlignment="1" applyProtection="1">
      <alignment horizontal="right" vertical="center"/>
    </xf>
    <xf numFmtId="0" fontId="15" fillId="0" borderId="0" xfId="0" applyFont="1" applyProtection="1"/>
    <xf numFmtId="0" fontId="15" fillId="7" borderId="1" xfId="0" applyFont="1" applyFill="1" applyBorder="1" applyAlignment="1" applyProtection="1">
      <alignment horizontal="center" vertical="center" wrapText="1"/>
    </xf>
    <xf numFmtId="0" fontId="15" fillId="7" borderId="1" xfId="0" applyFont="1" applyFill="1" applyBorder="1" applyAlignment="1" applyProtection="1">
      <alignment vertical="center" wrapText="1"/>
    </xf>
    <xf numFmtId="0" fontId="7" fillId="7" borderId="1" xfId="0" applyFont="1" applyFill="1" applyBorder="1" applyAlignment="1" applyProtection="1">
      <alignment vertical="center" wrapText="1"/>
    </xf>
    <xf numFmtId="0" fontId="15" fillId="13" borderId="1" xfId="0" applyFont="1" applyFill="1" applyBorder="1" applyAlignment="1" applyProtection="1">
      <alignment horizontal="center" vertical="center" wrapText="1"/>
    </xf>
    <xf numFmtId="0" fontId="15" fillId="13" borderId="4" xfId="0" applyFont="1" applyFill="1" applyBorder="1" applyAlignment="1" applyProtection="1">
      <alignment horizontal="center" vertical="center"/>
    </xf>
    <xf numFmtId="20" fontId="15" fillId="13" borderId="9" xfId="0" applyNumberFormat="1" applyFont="1" applyFill="1" applyBorder="1" applyAlignment="1" applyProtection="1">
      <alignment horizontal="center" vertical="center"/>
    </xf>
    <xf numFmtId="176" fontId="15" fillId="13" borderId="9" xfId="0" applyNumberFormat="1" applyFont="1" applyFill="1" applyBorder="1" applyAlignment="1" applyProtection="1">
      <alignment horizontal="center" vertical="center"/>
    </xf>
    <xf numFmtId="20" fontId="15" fillId="13" borderId="1" xfId="0" applyNumberFormat="1" applyFont="1" applyFill="1" applyBorder="1" applyAlignment="1" applyProtection="1">
      <alignment vertical="top"/>
    </xf>
    <xf numFmtId="0" fontId="15" fillId="0" borderId="1" xfId="0" applyFont="1" applyBorder="1" applyAlignment="1" applyProtection="1">
      <alignment horizontal="center" vertical="center" wrapText="1"/>
    </xf>
    <xf numFmtId="0" fontId="15" fillId="0" borderId="4" xfId="0" applyFont="1" applyBorder="1" applyAlignment="1" applyProtection="1">
      <alignment horizontal="center" vertical="center"/>
    </xf>
    <xf numFmtId="20" fontId="15" fillId="0" borderId="9" xfId="0" applyNumberFormat="1" applyFont="1" applyBorder="1" applyAlignment="1" applyProtection="1">
      <alignment horizontal="center" vertical="center"/>
    </xf>
    <xf numFmtId="20" fontId="15" fillId="15" borderId="9" xfId="0" applyNumberFormat="1" applyFont="1" applyFill="1" applyBorder="1" applyAlignment="1" applyProtection="1">
      <alignment horizontal="center" vertical="center"/>
    </xf>
    <xf numFmtId="176" fontId="15" fillId="0" borderId="9" xfId="0" applyNumberFormat="1" applyFont="1" applyBorder="1" applyAlignment="1" applyProtection="1">
      <alignment horizontal="center" vertical="center"/>
    </xf>
    <xf numFmtId="20" fontId="15" fillId="0" borderId="1" xfId="0" applyNumberFormat="1" applyFont="1" applyBorder="1" applyAlignment="1" applyProtection="1">
      <alignment vertical="top"/>
    </xf>
    <xf numFmtId="0" fontId="13" fillId="6" borderId="0" xfId="0" applyFont="1" applyFill="1" applyBorder="1" applyAlignment="1" applyProtection="1">
      <alignment horizontal="center" vertical="center"/>
    </xf>
    <xf numFmtId="0" fontId="32" fillId="0" borderId="1" xfId="0" applyFont="1" applyFill="1" applyBorder="1" applyAlignment="1" applyProtection="1">
      <alignment horizontal="center" vertical="center" wrapText="1"/>
    </xf>
    <xf numFmtId="0" fontId="32" fillId="0" borderId="1" xfId="0" applyFont="1" applyFill="1" applyBorder="1" applyAlignment="1" applyProtection="1">
      <alignment horizontal="center" vertical="center"/>
    </xf>
    <xf numFmtId="20" fontId="32" fillId="0" borderId="1" xfId="0" applyNumberFormat="1" applyFont="1" applyFill="1" applyBorder="1" applyAlignment="1" applyProtection="1">
      <alignment horizontal="center" vertical="center"/>
    </xf>
    <xf numFmtId="176" fontId="32" fillId="0" borderId="1" xfId="0" applyNumberFormat="1" applyFont="1" applyFill="1" applyBorder="1" applyAlignment="1" applyProtection="1">
      <alignment horizontal="center" vertical="center"/>
    </xf>
    <xf numFmtId="20" fontId="32" fillId="0" borderId="1" xfId="0" applyNumberFormat="1" applyFont="1" applyFill="1" applyBorder="1" applyAlignment="1" applyProtection="1">
      <alignment vertical="top"/>
    </xf>
    <xf numFmtId="0" fontId="15" fillId="13" borderId="1" xfId="0" applyFont="1" applyFill="1" applyBorder="1" applyAlignment="1" applyProtection="1">
      <alignment horizontal="center" vertical="center"/>
    </xf>
    <xf numFmtId="20" fontId="15" fillId="13" borderId="1" xfId="0" applyNumberFormat="1" applyFont="1" applyFill="1" applyBorder="1" applyAlignment="1" applyProtection="1">
      <alignment horizontal="center" vertical="center"/>
    </xf>
    <xf numFmtId="176" fontId="15" fillId="13" borderId="1" xfId="0" applyNumberFormat="1"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20" fontId="15" fillId="0" borderId="1" xfId="0" applyNumberFormat="1" applyFont="1" applyFill="1" applyBorder="1" applyAlignment="1" applyProtection="1">
      <alignment horizontal="center" vertical="center"/>
    </xf>
    <xf numFmtId="176" fontId="15" fillId="0" borderId="1" xfId="0" applyNumberFormat="1" applyFont="1" applyFill="1" applyBorder="1" applyAlignment="1" applyProtection="1">
      <alignment horizontal="center" vertical="center"/>
    </xf>
    <xf numFmtId="20" fontId="15" fillId="0" borderId="1" xfId="0" applyNumberFormat="1" applyFont="1" applyFill="1" applyBorder="1" applyAlignment="1" applyProtection="1">
      <alignment vertical="top"/>
    </xf>
    <xf numFmtId="56" fontId="29" fillId="0" borderId="0" xfId="0" applyNumberFormat="1" applyFont="1" applyBorder="1" applyAlignment="1" applyProtection="1">
      <alignment horizontal="center" vertical="center" wrapText="1"/>
    </xf>
    <xf numFmtId="0" fontId="29" fillId="0" borderId="0" xfId="0" applyFont="1" applyBorder="1" applyAlignment="1" applyProtection="1">
      <alignment horizontal="center" vertical="center"/>
    </xf>
    <xf numFmtId="20" fontId="29" fillId="0" borderId="0" xfId="0" applyNumberFormat="1" applyFont="1" applyBorder="1" applyAlignment="1" applyProtection="1">
      <alignment vertical="center"/>
    </xf>
    <xf numFmtId="176" fontId="29" fillId="0" borderId="0" xfId="0" applyNumberFormat="1" applyFont="1" applyBorder="1" applyAlignment="1" applyProtection="1">
      <alignment vertical="center"/>
    </xf>
    <xf numFmtId="0" fontId="15" fillId="0" borderId="0" xfId="0" applyFont="1" applyBorder="1" applyProtection="1"/>
    <xf numFmtId="0" fontId="15" fillId="0" borderId="0" xfId="0" applyFont="1" applyBorder="1" applyAlignment="1" applyProtection="1">
      <alignment vertical="center"/>
    </xf>
    <xf numFmtId="0" fontId="5" fillId="0" borderId="1" xfId="0" applyFont="1" applyBorder="1" applyAlignment="1" applyProtection="1"/>
    <xf numFmtId="177" fontId="15" fillId="0" borderId="1" xfId="0" applyNumberFormat="1" applyFont="1" applyFill="1" applyBorder="1" applyAlignment="1" applyProtection="1">
      <alignment horizontal="center" vertical="center"/>
    </xf>
    <xf numFmtId="0" fontId="15" fillId="0" borderId="1" xfId="0" applyFont="1" applyBorder="1" applyAlignment="1" applyProtection="1">
      <alignment vertical="center"/>
    </xf>
    <xf numFmtId="0" fontId="0" fillId="0" borderId="0" xfId="0" applyFont="1" applyProtection="1"/>
    <xf numFmtId="0" fontId="8" fillId="0" borderId="0" xfId="2" applyFont="1" applyProtection="1"/>
    <xf numFmtId="0" fontId="6" fillId="0" borderId="0" xfId="0" applyFont="1" applyProtection="1"/>
    <xf numFmtId="0" fontId="6" fillId="0" borderId="0" xfId="0" applyFont="1" applyFill="1" applyProtection="1"/>
    <xf numFmtId="0" fontId="20" fillId="0" borderId="0" xfId="0" applyFont="1" applyFill="1" applyProtection="1"/>
    <xf numFmtId="0" fontId="28" fillId="0" borderId="0" xfId="0" applyFont="1" applyFill="1" applyProtection="1"/>
    <xf numFmtId="0" fontId="34" fillId="0" borderId="0" xfId="2" applyFont="1" applyFill="1" applyAlignment="1" applyProtection="1">
      <alignment horizontal="center"/>
    </xf>
    <xf numFmtId="0" fontId="14" fillId="0" borderId="0" xfId="0" applyFont="1" applyProtection="1"/>
    <xf numFmtId="0" fontId="28" fillId="0" borderId="0" xfId="2" applyFont="1" applyFill="1" applyAlignment="1" applyProtection="1">
      <alignment horizontal="left"/>
    </xf>
    <xf numFmtId="0" fontId="24" fillId="6" borderId="0" xfId="0" applyFont="1" applyFill="1" applyAlignment="1" applyProtection="1">
      <alignment horizontal="left" vertical="center"/>
    </xf>
    <xf numFmtId="0" fontId="15" fillId="6" borderId="0" xfId="0" applyFont="1" applyFill="1" applyAlignment="1" applyProtection="1">
      <alignment horizontal="left" vertical="center"/>
    </xf>
    <xf numFmtId="0" fontId="32" fillId="6" borderId="0" xfId="0" applyFont="1" applyFill="1" applyAlignment="1" applyProtection="1">
      <alignment horizontal="left" vertical="center"/>
    </xf>
    <xf numFmtId="0" fontId="15" fillId="0" borderId="0" xfId="0" applyFont="1" applyFill="1" applyProtection="1"/>
    <xf numFmtId="0" fontId="39" fillId="0" borderId="0" xfId="0" applyFont="1" applyAlignment="1" applyProtection="1">
      <alignment horizontal="left"/>
    </xf>
    <xf numFmtId="0" fontId="7" fillId="7" borderId="3" xfId="0" applyFont="1" applyFill="1" applyBorder="1" applyAlignment="1" applyProtection="1">
      <alignment horizontal="center"/>
    </xf>
    <xf numFmtId="0" fontId="7" fillId="7" borderId="24" xfId="0" applyFont="1" applyFill="1" applyBorder="1" applyAlignment="1" applyProtection="1">
      <alignment horizontal="center"/>
    </xf>
    <xf numFmtId="0" fontId="7" fillId="7" borderId="3" xfId="0" applyFont="1" applyFill="1" applyBorder="1" applyAlignment="1" applyProtection="1">
      <alignment horizontal="center" wrapText="1"/>
    </xf>
    <xf numFmtId="0" fontId="7" fillId="7" borderId="25" xfId="0" applyFont="1" applyFill="1" applyBorder="1" applyAlignment="1" applyProtection="1">
      <alignment horizontal="center"/>
    </xf>
    <xf numFmtId="0" fontId="15" fillId="7" borderId="26" xfId="0" applyFont="1" applyFill="1" applyBorder="1" applyAlignment="1" applyProtection="1">
      <alignment horizontal="center" vertical="center"/>
    </xf>
    <xf numFmtId="0" fontId="15" fillId="13" borderId="40" xfId="0" applyFont="1" applyFill="1" applyBorder="1" applyAlignment="1" applyProtection="1">
      <alignment horizontal="center" vertical="center"/>
    </xf>
    <xf numFmtId="0" fontId="40" fillId="13" borderId="38" xfId="3" applyFill="1" applyBorder="1" applyAlignment="1" applyProtection="1">
      <alignment horizontal="center" vertical="center"/>
    </xf>
    <xf numFmtId="0" fontId="40" fillId="13" borderId="37" xfId="3" applyFill="1" applyBorder="1" applyAlignment="1" applyProtection="1">
      <alignment horizontal="center" vertical="center"/>
    </xf>
    <xf numFmtId="0" fontId="15" fillId="7" borderId="29" xfId="0" applyFont="1" applyFill="1" applyBorder="1" applyAlignment="1" applyProtection="1">
      <alignment horizontal="center" vertical="center"/>
    </xf>
    <xf numFmtId="0" fontId="15" fillId="13" borderId="41" xfId="0" applyFont="1" applyFill="1" applyBorder="1" applyAlignment="1" applyProtection="1">
      <alignment horizontal="center" vertical="center"/>
    </xf>
    <xf numFmtId="0" fontId="40" fillId="13" borderId="31" xfId="3" applyFill="1" applyBorder="1" applyAlignment="1" applyProtection="1">
      <alignment horizontal="center" vertical="center"/>
    </xf>
    <xf numFmtId="0" fontId="40" fillId="13" borderId="32" xfId="3" applyFill="1" applyBorder="1" applyAlignment="1" applyProtection="1">
      <alignment horizontal="center" vertical="center"/>
    </xf>
    <xf numFmtId="0" fontId="38" fillId="12" borderId="0" xfId="1" applyFont="1" applyFill="1" applyAlignment="1" applyProtection="1">
      <alignment horizontal="left" vertical="center"/>
    </xf>
    <xf numFmtId="0" fontId="38" fillId="12" borderId="0" xfId="1" applyFont="1" applyFill="1" applyBorder="1" applyAlignment="1" applyProtection="1">
      <alignment horizontal="left" vertical="center"/>
    </xf>
    <xf numFmtId="0" fontId="38" fillId="12" borderId="0" xfId="1" applyFont="1" applyFill="1" applyBorder="1" applyAlignment="1" applyProtection="1">
      <alignment horizontal="center" vertical="center"/>
    </xf>
    <xf numFmtId="0" fontId="38" fillId="12" borderId="0" xfId="1" applyFont="1" applyFill="1" applyAlignment="1" applyProtection="1">
      <alignment horizontal="center" vertical="center"/>
    </xf>
    <xf numFmtId="0" fontId="38" fillId="0" borderId="0" xfId="1" applyFont="1" applyFill="1" applyAlignment="1" applyProtection="1">
      <alignment horizontal="left" vertical="center"/>
    </xf>
    <xf numFmtId="0" fontId="38" fillId="0" borderId="0" xfId="1" applyFont="1" applyAlignment="1" applyProtection="1">
      <alignment horizontal="left" vertical="center"/>
    </xf>
    <xf numFmtId="0" fontId="3" fillId="12" borderId="0" xfId="0" applyFont="1" applyFill="1" applyAlignment="1" applyProtection="1">
      <alignment horizontal="center" vertical="center"/>
    </xf>
    <xf numFmtId="0" fontId="3" fillId="12" borderId="0" xfId="0" applyFont="1" applyFill="1" applyAlignment="1" applyProtection="1">
      <alignment vertical="center"/>
    </xf>
    <xf numFmtId="0" fontId="3" fillId="12" borderId="18" xfId="0" applyFont="1" applyFill="1" applyBorder="1" applyAlignment="1" applyProtection="1">
      <alignment horizontal="left"/>
    </xf>
    <xf numFmtId="0" fontId="3" fillId="12" borderId="16" xfId="0" applyFont="1" applyFill="1" applyBorder="1" applyAlignment="1" applyProtection="1">
      <alignment horizontal="left"/>
    </xf>
    <xf numFmtId="0" fontId="3" fillId="12" borderId="11" xfId="0" applyFont="1" applyFill="1" applyBorder="1" applyAlignment="1" applyProtection="1">
      <alignment horizontal="center" vertical="center"/>
    </xf>
    <xf numFmtId="0" fontId="3" fillId="12" borderId="4" xfId="0" applyFont="1" applyFill="1" applyBorder="1" applyAlignment="1" applyProtection="1">
      <alignment vertical="center"/>
    </xf>
    <xf numFmtId="14" fontId="3" fillId="12" borderId="0" xfId="0" applyNumberFormat="1" applyFont="1" applyFill="1" applyBorder="1" applyAlignment="1" applyProtection="1">
      <alignment horizontal="center" vertical="center"/>
    </xf>
    <xf numFmtId="0" fontId="3" fillId="12" borderId="0" xfId="0" applyFont="1" applyFill="1" applyBorder="1" applyAlignment="1" applyProtection="1">
      <alignment vertical="center"/>
    </xf>
    <xf numFmtId="0" fontId="3" fillId="12" borderId="0" xfId="0" applyFont="1" applyFill="1" applyBorder="1" applyAlignment="1" applyProtection="1">
      <alignment horizontal="center" vertical="center"/>
    </xf>
    <xf numFmtId="0" fontId="3" fillId="12" borderId="0" xfId="0" applyFont="1" applyFill="1" applyBorder="1" applyAlignment="1" applyProtection="1">
      <alignment horizontal="center"/>
    </xf>
    <xf numFmtId="0" fontId="3" fillId="12" borderId="14" xfId="0" applyFont="1" applyFill="1" applyBorder="1" applyAlignment="1" applyProtection="1">
      <alignment horizontal="left"/>
    </xf>
    <xf numFmtId="0" fontId="3" fillId="12" borderId="0" xfId="0" applyFont="1" applyFill="1" applyProtection="1"/>
    <xf numFmtId="0" fontId="3" fillId="12" borderId="10" xfId="0" applyFont="1" applyFill="1" applyBorder="1" applyAlignment="1" applyProtection="1">
      <alignment vertical="center"/>
    </xf>
    <xf numFmtId="0" fontId="3" fillId="12" borderId="0" xfId="0" applyFont="1" applyFill="1" applyBorder="1" applyProtection="1"/>
    <xf numFmtId="0" fontId="3" fillId="12" borderId="10" xfId="0" applyFont="1" applyFill="1" applyBorder="1" applyAlignment="1" applyProtection="1">
      <alignment horizontal="right" vertical="center"/>
    </xf>
    <xf numFmtId="0" fontId="3" fillId="12" borderId="4" xfId="0" applyFont="1" applyFill="1" applyBorder="1" applyAlignment="1" applyProtection="1">
      <alignment horizontal="right" vertical="center"/>
    </xf>
    <xf numFmtId="0" fontId="3" fillId="12" borderId="0" xfId="0" applyFont="1" applyFill="1" applyAlignment="1" applyProtection="1">
      <alignment horizontal="center"/>
    </xf>
    <xf numFmtId="0" fontId="3" fillId="0" borderId="0" xfId="0" applyFont="1" applyAlignment="1" applyProtection="1">
      <alignment horizontal="center"/>
    </xf>
    <xf numFmtId="0" fontId="3" fillId="0" borderId="0" xfId="0" applyFont="1" applyProtection="1"/>
    <xf numFmtId="0" fontId="20" fillId="0" borderId="0" xfId="0" applyFont="1"/>
    <xf numFmtId="0" fontId="51" fillId="14" borderId="0" xfId="4" applyFont="1" applyFill="1" applyAlignment="1">
      <alignment horizontal="center" vertical="center"/>
    </xf>
    <xf numFmtId="0" fontId="52" fillId="14" borderId="0" xfId="4" applyFont="1" applyFill="1" applyAlignment="1">
      <alignment horizontal="center" vertical="center"/>
    </xf>
    <xf numFmtId="0" fontId="14" fillId="16" borderId="44" xfId="0" applyFont="1" applyFill="1" applyBorder="1" applyAlignment="1" applyProtection="1">
      <alignment horizontal="center" vertical="center" wrapText="1"/>
    </xf>
    <xf numFmtId="0" fontId="14" fillId="16" borderId="45" xfId="0" applyFont="1" applyFill="1" applyBorder="1" applyAlignment="1" applyProtection="1">
      <alignment horizontal="center" vertical="center" wrapText="1"/>
    </xf>
    <xf numFmtId="0" fontId="25" fillId="10" borderId="12" xfId="5" applyFont="1" applyFill="1" applyBorder="1" applyAlignment="1" applyProtection="1">
      <alignment horizontal="center" vertical="center" wrapText="1"/>
    </xf>
    <xf numFmtId="0" fontId="25" fillId="10" borderId="9" xfId="5" applyFont="1" applyFill="1" applyBorder="1" applyAlignment="1" applyProtection="1">
      <alignment horizontal="center" vertical="center" wrapText="1"/>
    </xf>
    <xf numFmtId="0" fontId="25" fillId="0" borderId="12" xfId="5" applyFont="1" applyBorder="1" applyAlignment="1" applyProtection="1">
      <alignment horizontal="left" vertical="center" wrapText="1"/>
    </xf>
    <xf numFmtId="0" fontId="25" fillId="0" borderId="13" xfId="5" applyFont="1" applyBorder="1" applyAlignment="1" applyProtection="1">
      <alignment horizontal="left" vertical="center" wrapText="1"/>
    </xf>
    <xf numFmtId="0" fontId="25" fillId="0" borderId="9" xfId="5" applyFont="1" applyBorder="1" applyAlignment="1" applyProtection="1">
      <alignment horizontal="left" vertical="center" wrapText="1"/>
    </xf>
    <xf numFmtId="0" fontId="17" fillId="8" borderId="0" xfId="5" applyFont="1" applyFill="1" applyAlignment="1" applyProtection="1">
      <alignment horizontal="left"/>
    </xf>
    <xf numFmtId="0" fontId="24" fillId="14" borderId="1" xfId="2" applyFont="1" applyFill="1" applyBorder="1" applyAlignment="1" applyProtection="1">
      <alignment horizontal="center" vertical="center"/>
    </xf>
    <xf numFmtId="0" fontId="14" fillId="12" borderId="12" xfId="5" applyFont="1" applyFill="1" applyBorder="1" applyAlignment="1" applyProtection="1">
      <alignment horizontal="left" vertical="center" wrapText="1"/>
    </xf>
    <xf numFmtId="0" fontId="14" fillId="12" borderId="9" xfId="5" applyFont="1" applyFill="1" applyBorder="1" applyAlignment="1" applyProtection="1">
      <alignment horizontal="left" vertical="center" wrapText="1"/>
    </xf>
    <xf numFmtId="0" fontId="15" fillId="10" borderId="12" xfId="5" applyFont="1" applyFill="1" applyBorder="1" applyAlignment="1" applyProtection="1">
      <alignment horizontal="center" vertical="center" wrapText="1"/>
    </xf>
    <xf numFmtId="0" fontId="15" fillId="10" borderId="9" xfId="5" applyFont="1" applyFill="1" applyBorder="1" applyAlignment="1" applyProtection="1">
      <alignment horizontal="center" vertical="center" wrapText="1"/>
    </xf>
    <xf numFmtId="0" fontId="15" fillId="10" borderId="13" xfId="5" applyFont="1" applyFill="1" applyBorder="1" applyAlignment="1" applyProtection="1">
      <alignment horizontal="center" vertical="center" wrapText="1"/>
    </xf>
    <xf numFmtId="0" fontId="15" fillId="0" borderId="12" xfId="0" applyFont="1" applyBorder="1" applyAlignment="1" applyProtection="1">
      <alignment horizontal="left" vertical="top" wrapText="1"/>
    </xf>
    <xf numFmtId="0" fontId="15" fillId="0" borderId="13" xfId="0" applyFont="1" applyBorder="1" applyAlignment="1" applyProtection="1">
      <alignment horizontal="left" vertical="top" wrapText="1"/>
    </xf>
    <xf numFmtId="0" fontId="15" fillId="0" borderId="9" xfId="0" applyFont="1" applyBorder="1" applyAlignment="1" applyProtection="1">
      <alignment horizontal="left" vertical="top" wrapText="1"/>
    </xf>
    <xf numFmtId="0" fontId="13" fillId="6" borderId="16" xfId="0" applyFont="1" applyFill="1" applyBorder="1" applyAlignment="1" applyProtection="1">
      <alignment horizontal="center" vertical="center" wrapText="1"/>
    </xf>
    <xf numFmtId="0" fontId="13" fillId="6" borderId="17" xfId="0" applyFont="1" applyFill="1" applyBorder="1" applyAlignment="1" applyProtection="1">
      <alignment horizontal="center" vertical="center"/>
    </xf>
    <xf numFmtId="0" fontId="29" fillId="7" borderId="14" xfId="0" applyFont="1" applyFill="1" applyBorder="1" applyAlignment="1" applyProtection="1">
      <alignment horizontal="center" vertical="center" wrapText="1"/>
    </xf>
    <xf numFmtId="0" fontId="29" fillId="7" borderId="10" xfId="0" applyFont="1" applyFill="1" applyBorder="1" applyAlignment="1" applyProtection="1">
      <alignment horizontal="center" vertical="center" wrapText="1"/>
    </xf>
    <xf numFmtId="0" fontId="15" fillId="7" borderId="1" xfId="0" applyFont="1" applyFill="1" applyBorder="1" applyAlignment="1" applyProtection="1">
      <alignment horizontal="center" vertical="center" wrapText="1"/>
    </xf>
    <xf numFmtId="0" fontId="15" fillId="7" borderId="1" xfId="0" applyFont="1" applyFill="1" applyBorder="1" applyAlignment="1" applyProtection="1">
      <alignment horizontal="center" vertical="center"/>
    </xf>
    <xf numFmtId="0" fontId="13" fillId="6" borderId="19" xfId="0" applyFont="1" applyFill="1" applyBorder="1" applyAlignment="1" applyProtection="1">
      <alignment horizontal="center" vertical="center"/>
    </xf>
    <xf numFmtId="177" fontId="15" fillId="7" borderId="35" xfId="0" applyNumberFormat="1" applyFont="1" applyFill="1" applyBorder="1" applyAlignment="1" applyProtection="1">
      <alignment horizontal="center"/>
    </xf>
    <xf numFmtId="177" fontId="15" fillId="7" borderId="10" xfId="0" applyNumberFormat="1" applyFont="1" applyFill="1" applyBorder="1" applyAlignment="1" applyProtection="1">
      <alignment horizontal="center"/>
    </xf>
    <xf numFmtId="0" fontId="15" fillId="7" borderId="35" xfId="0" applyFont="1" applyFill="1" applyBorder="1" applyAlignment="1" applyProtection="1">
      <alignment horizontal="center"/>
    </xf>
    <xf numFmtId="0" fontId="15" fillId="7" borderId="10" xfId="0" applyFont="1" applyFill="1" applyBorder="1" applyAlignment="1" applyProtection="1">
      <alignment horizontal="center"/>
    </xf>
    <xf numFmtId="0" fontId="15" fillId="7" borderId="14" xfId="0" applyFont="1" applyFill="1" applyBorder="1" applyAlignment="1" applyProtection="1">
      <alignment horizontal="center"/>
    </xf>
    <xf numFmtId="0" fontId="15" fillId="7" borderId="12" xfId="0" applyFont="1" applyFill="1" applyBorder="1" applyAlignment="1" applyProtection="1">
      <alignment horizontal="center" wrapText="1"/>
    </xf>
    <xf numFmtId="0" fontId="15" fillId="7" borderId="13" xfId="0" applyFont="1" applyFill="1" applyBorder="1" applyAlignment="1" applyProtection="1">
      <alignment horizontal="center" wrapText="1"/>
    </xf>
    <xf numFmtId="0" fontId="15" fillId="7" borderId="9" xfId="0" applyFont="1" applyFill="1" applyBorder="1" applyAlignment="1" applyProtection="1">
      <alignment horizontal="center" wrapText="1"/>
    </xf>
    <xf numFmtId="20" fontId="15" fillId="0" borderId="1" xfId="0" applyNumberFormat="1" applyFont="1" applyBorder="1" applyAlignment="1" applyProtection="1">
      <alignment horizontal="left" vertical="center"/>
    </xf>
    <xf numFmtId="20" fontId="15" fillId="0" borderId="1" xfId="0" applyNumberFormat="1" applyFont="1" applyBorder="1" applyAlignment="1" applyProtection="1">
      <alignment horizontal="left" vertical="center" wrapText="1"/>
    </xf>
    <xf numFmtId="0" fontId="15" fillId="7" borderId="18" xfId="0" applyFont="1" applyFill="1" applyBorder="1" applyAlignment="1" applyProtection="1">
      <alignment horizontal="center" vertical="center"/>
    </xf>
    <xf numFmtId="0" fontId="15" fillId="7" borderId="15" xfId="0" applyFont="1" applyFill="1" applyBorder="1" applyAlignment="1" applyProtection="1">
      <alignment horizontal="center" vertical="center"/>
    </xf>
    <xf numFmtId="0" fontId="15" fillId="7" borderId="16" xfId="0" applyFont="1" applyFill="1" applyBorder="1" applyAlignment="1" applyProtection="1">
      <alignment horizontal="center" vertical="center"/>
    </xf>
    <xf numFmtId="0" fontId="15" fillId="7" borderId="11" xfId="0" applyFont="1" applyFill="1" applyBorder="1" applyAlignment="1" applyProtection="1">
      <alignment horizontal="center" vertical="center"/>
    </xf>
    <xf numFmtId="0" fontId="15" fillId="7" borderId="19" xfId="0" applyFont="1" applyFill="1" applyBorder="1" applyAlignment="1" applyProtection="1">
      <alignment horizontal="center" vertical="center"/>
    </xf>
    <xf numFmtId="0" fontId="15" fillId="7" borderId="4" xfId="0" applyFont="1" applyFill="1" applyBorder="1" applyAlignment="1" applyProtection="1">
      <alignment horizontal="center" vertical="center"/>
    </xf>
    <xf numFmtId="20" fontId="15" fillId="0" borderId="12" xfId="0" applyNumberFormat="1" applyFont="1" applyBorder="1" applyAlignment="1" applyProtection="1">
      <alignment horizontal="left" vertical="center"/>
    </xf>
    <xf numFmtId="20" fontId="15" fillId="0" borderId="13" xfId="0" applyNumberFormat="1" applyFont="1" applyBorder="1" applyAlignment="1" applyProtection="1">
      <alignment horizontal="left" vertical="center"/>
    </xf>
    <xf numFmtId="20" fontId="15" fillId="0" borderId="9" xfId="0" applyNumberFormat="1" applyFont="1" applyBorder="1" applyAlignment="1" applyProtection="1">
      <alignment horizontal="left" vertical="center"/>
    </xf>
    <xf numFmtId="0" fontId="29" fillId="7" borderId="1" xfId="0" applyFont="1" applyFill="1" applyBorder="1" applyAlignment="1" applyProtection="1">
      <alignment horizontal="center" vertical="center"/>
    </xf>
    <xf numFmtId="0" fontId="15" fillId="7" borderId="0" xfId="0" applyFont="1" applyFill="1" applyBorder="1" applyAlignment="1" applyProtection="1">
      <alignment horizontal="center" vertical="center"/>
    </xf>
    <xf numFmtId="0" fontId="24" fillId="6" borderId="19" xfId="0" applyFont="1" applyFill="1" applyBorder="1" applyAlignment="1" applyProtection="1">
      <alignment horizontal="left"/>
    </xf>
    <xf numFmtId="0" fontId="24" fillId="14" borderId="18" xfId="2" applyFont="1" applyFill="1" applyBorder="1" applyAlignment="1" applyProtection="1">
      <alignment horizontal="center" vertical="center"/>
    </xf>
    <xf numFmtId="0" fontId="24" fillId="14" borderId="11" xfId="2" applyFont="1" applyFill="1" applyBorder="1" applyAlignment="1" applyProtection="1">
      <alignment horizontal="center" vertical="center"/>
    </xf>
    <xf numFmtId="0" fontId="15" fillId="15" borderId="1" xfId="0" applyFont="1" applyFill="1" applyBorder="1" applyAlignment="1" applyProtection="1">
      <alignment horizontal="center" vertical="center"/>
    </xf>
    <xf numFmtId="0" fontId="14" fillId="13" borderId="1" xfId="0" applyFont="1" applyFill="1" applyBorder="1" applyAlignment="1" applyProtection="1">
      <alignment horizontal="center" vertical="center"/>
    </xf>
    <xf numFmtId="0" fontId="13" fillId="6" borderId="19" xfId="0" applyFont="1" applyFill="1" applyBorder="1" applyAlignment="1" applyProtection="1">
      <alignment horizontal="left" vertical="center"/>
    </xf>
    <xf numFmtId="20" fontId="0" fillId="0" borderId="12" xfId="0" applyNumberFormat="1" applyFont="1" applyBorder="1" applyAlignment="1" applyProtection="1">
      <alignment horizontal="left" vertical="center" wrapText="1"/>
    </xf>
    <xf numFmtId="20" fontId="0" fillId="0" borderId="9" xfId="0" applyNumberFormat="1" applyFont="1" applyBorder="1" applyAlignment="1" applyProtection="1">
      <alignment horizontal="left" vertical="center" wrapText="1"/>
    </xf>
    <xf numFmtId="0" fontId="14" fillId="16" borderId="44" xfId="0" applyFont="1" applyFill="1" applyBorder="1" applyAlignment="1" applyProtection="1">
      <alignment horizontal="center" vertical="center" wrapText="1"/>
      <protection locked="0"/>
    </xf>
    <xf numFmtId="0" fontId="14" fillId="16" borderId="45" xfId="0" applyFont="1" applyFill="1" applyBorder="1" applyAlignment="1" applyProtection="1">
      <alignment horizontal="center" vertical="center" wrapText="1"/>
      <protection locked="0"/>
    </xf>
    <xf numFmtId="0" fontId="17" fillId="8" borderId="0" xfId="1" applyFont="1" applyFill="1" applyAlignment="1" applyProtection="1">
      <alignment horizontal="left"/>
      <protection locked="0"/>
    </xf>
    <xf numFmtId="0" fontId="15" fillId="10" borderId="12" xfId="1" applyFont="1" applyFill="1" applyBorder="1" applyAlignment="1" applyProtection="1">
      <alignment horizontal="center" vertical="center" wrapText="1"/>
      <protection locked="0"/>
    </xf>
    <xf numFmtId="0" fontId="15" fillId="10" borderId="9" xfId="1" applyFont="1" applyFill="1" applyBorder="1" applyAlignment="1" applyProtection="1">
      <alignment horizontal="center" vertical="center" wrapText="1"/>
      <protection locked="0"/>
    </xf>
    <xf numFmtId="0" fontId="25" fillId="10" borderId="12" xfId="1" applyFont="1" applyFill="1" applyBorder="1" applyAlignment="1" applyProtection="1">
      <alignment horizontal="center" vertical="center" wrapText="1"/>
      <protection locked="0"/>
    </xf>
    <xf numFmtId="0" fontId="25" fillId="10" borderId="9" xfId="1" applyFont="1" applyFill="1" applyBorder="1" applyAlignment="1" applyProtection="1">
      <alignment horizontal="center" vertical="center" wrapText="1"/>
      <protection locked="0"/>
    </xf>
    <xf numFmtId="0" fontId="14" fillId="12" borderId="12" xfId="1" applyFont="1" applyFill="1" applyBorder="1" applyAlignment="1" applyProtection="1">
      <alignment horizontal="left" vertical="center" wrapText="1"/>
    </xf>
    <xf numFmtId="0" fontId="14" fillId="12" borderId="9" xfId="1" applyFont="1" applyFill="1" applyBorder="1" applyAlignment="1" applyProtection="1">
      <alignment horizontal="left" vertical="center" wrapText="1"/>
    </xf>
    <xf numFmtId="0" fontId="15" fillId="10" borderId="13" xfId="1" applyFont="1" applyFill="1" applyBorder="1" applyAlignment="1" applyProtection="1">
      <alignment horizontal="center" vertical="center" wrapText="1"/>
      <protection locked="0"/>
    </xf>
    <xf numFmtId="0" fontId="25" fillId="0" borderId="12" xfId="1" applyFont="1" applyBorder="1" applyAlignment="1" applyProtection="1">
      <alignment horizontal="center" vertical="center" wrapText="1"/>
      <protection locked="0"/>
    </xf>
    <xf numFmtId="0" fontId="25" fillId="0" borderId="13" xfId="1" applyFont="1" applyBorder="1" applyAlignment="1" applyProtection="1">
      <alignment horizontal="center" vertical="center" wrapText="1"/>
      <protection locked="0"/>
    </xf>
    <xf numFmtId="0" fontId="25" fillId="0" borderId="9" xfId="1" applyFont="1" applyBorder="1" applyAlignment="1" applyProtection="1">
      <alignment horizontal="center" vertical="center" wrapText="1"/>
      <protection locked="0"/>
    </xf>
    <xf numFmtId="0" fontId="24" fillId="14" borderId="1" xfId="2" applyFont="1" applyFill="1" applyBorder="1" applyAlignment="1" applyProtection="1">
      <alignment horizontal="center" vertical="center"/>
      <protection locked="0"/>
    </xf>
    <xf numFmtId="0" fontId="15" fillId="0" borderId="12" xfId="0" applyFont="1" applyBorder="1" applyAlignment="1" applyProtection="1">
      <alignment horizontal="left" vertical="top" wrapText="1"/>
      <protection locked="0"/>
    </xf>
    <xf numFmtId="0" fontId="15" fillId="0" borderId="13"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20" fontId="15" fillId="0" borderId="1" xfId="0" applyNumberFormat="1" applyFont="1" applyBorder="1" applyAlignment="1" applyProtection="1">
      <alignment horizontal="left" vertical="center"/>
      <protection locked="0"/>
    </xf>
    <xf numFmtId="177" fontId="15" fillId="7" borderId="35" xfId="0" applyNumberFormat="1" applyFont="1" applyFill="1" applyBorder="1" applyAlignment="1" applyProtection="1">
      <alignment horizontal="center"/>
      <protection locked="0"/>
    </xf>
    <xf numFmtId="177" fontId="15" fillId="7" borderId="10" xfId="0" applyNumberFormat="1" applyFont="1" applyFill="1" applyBorder="1" applyAlignment="1" applyProtection="1">
      <alignment horizontal="center"/>
      <protection locked="0"/>
    </xf>
    <xf numFmtId="0" fontId="15" fillId="7" borderId="35" xfId="0" applyFont="1" applyFill="1" applyBorder="1" applyAlignment="1" applyProtection="1">
      <alignment horizontal="center"/>
      <protection locked="0"/>
    </xf>
    <xf numFmtId="0" fontId="15" fillId="7" borderId="10" xfId="0" applyFont="1" applyFill="1" applyBorder="1" applyAlignment="1" applyProtection="1">
      <alignment horizontal="center"/>
      <protection locked="0"/>
    </xf>
    <xf numFmtId="0" fontId="15" fillId="7" borderId="14" xfId="0" applyFont="1" applyFill="1" applyBorder="1" applyAlignment="1" applyProtection="1">
      <alignment horizontal="center"/>
      <protection locked="0"/>
    </xf>
    <xf numFmtId="0" fontId="15" fillId="7" borderId="12" xfId="0" applyFont="1" applyFill="1" applyBorder="1" applyAlignment="1" applyProtection="1">
      <alignment horizontal="center" wrapText="1"/>
      <protection locked="0"/>
    </xf>
    <xf numFmtId="0" fontId="15" fillId="7" borderId="13" xfId="0" applyFont="1" applyFill="1" applyBorder="1" applyAlignment="1" applyProtection="1">
      <alignment horizontal="center" wrapText="1"/>
      <protection locked="0"/>
    </xf>
    <xf numFmtId="0" fontId="15" fillId="7" borderId="9" xfId="0" applyFont="1" applyFill="1" applyBorder="1" applyAlignment="1" applyProtection="1">
      <alignment horizontal="center" wrapText="1"/>
      <protection locked="0"/>
    </xf>
    <xf numFmtId="0" fontId="15" fillId="7" borderId="18" xfId="0" applyFont="1" applyFill="1" applyBorder="1" applyAlignment="1" applyProtection="1">
      <alignment horizontal="center" vertical="center"/>
      <protection locked="0"/>
    </xf>
    <xf numFmtId="0" fontId="15" fillId="7" borderId="15" xfId="0" applyFont="1" applyFill="1" applyBorder="1" applyAlignment="1" applyProtection="1">
      <alignment horizontal="center" vertical="center"/>
      <protection locked="0"/>
    </xf>
    <xf numFmtId="0" fontId="15" fillId="7" borderId="16" xfId="0" applyFont="1" applyFill="1" applyBorder="1" applyAlignment="1" applyProtection="1">
      <alignment horizontal="center" vertical="center"/>
      <protection locked="0"/>
    </xf>
    <xf numFmtId="0" fontId="15" fillId="7" borderId="11" xfId="0" applyFont="1" applyFill="1" applyBorder="1" applyAlignment="1" applyProtection="1">
      <alignment horizontal="center" vertical="center"/>
      <protection locked="0"/>
    </xf>
    <xf numFmtId="0" fontId="15" fillId="7" borderId="19" xfId="0" applyFont="1" applyFill="1" applyBorder="1" applyAlignment="1" applyProtection="1">
      <alignment horizontal="center" vertical="center"/>
      <protection locked="0"/>
    </xf>
    <xf numFmtId="0" fontId="15" fillId="7" borderId="4" xfId="0" applyFont="1" applyFill="1" applyBorder="1" applyAlignment="1" applyProtection="1">
      <alignment horizontal="center" vertical="center"/>
      <protection locked="0"/>
    </xf>
    <xf numFmtId="0" fontId="13" fillId="6" borderId="19" xfId="0" applyFont="1" applyFill="1" applyBorder="1" applyAlignment="1" applyProtection="1">
      <alignment horizontal="left" vertical="center"/>
      <protection locked="0"/>
    </xf>
    <xf numFmtId="0" fontId="13" fillId="6" borderId="19" xfId="0" applyFont="1" applyFill="1" applyBorder="1" applyAlignment="1" applyProtection="1">
      <alignment horizontal="center" vertical="center"/>
      <protection locked="0"/>
    </xf>
    <xf numFmtId="0" fontId="29" fillId="7" borderId="14" xfId="0" applyFont="1" applyFill="1" applyBorder="1" applyAlignment="1" applyProtection="1">
      <alignment horizontal="center" vertical="center" wrapText="1"/>
      <protection locked="0"/>
    </xf>
    <xf numFmtId="0" fontId="29" fillId="7" borderId="10" xfId="0" applyFont="1" applyFill="1" applyBorder="1" applyAlignment="1" applyProtection="1">
      <alignment horizontal="center" vertical="center" wrapText="1"/>
      <protection locked="0"/>
    </xf>
    <xf numFmtId="0" fontId="15" fillId="7" borderId="0" xfId="0" applyFont="1" applyFill="1" applyBorder="1" applyAlignment="1" applyProtection="1">
      <alignment horizontal="center" vertical="center"/>
      <protection locked="0"/>
    </xf>
    <xf numFmtId="0" fontId="13" fillId="6" borderId="16" xfId="0" applyFont="1" applyFill="1" applyBorder="1" applyAlignment="1" applyProtection="1">
      <alignment horizontal="center" vertical="center" wrapText="1"/>
      <protection locked="0"/>
    </xf>
    <xf numFmtId="0" fontId="13" fillId="6" borderId="17" xfId="0" applyFont="1" applyFill="1" applyBorder="1" applyAlignment="1" applyProtection="1">
      <alignment horizontal="center" vertical="center"/>
      <protection locked="0"/>
    </xf>
    <xf numFmtId="0" fontId="13" fillId="5" borderId="17" xfId="0" applyFont="1" applyFill="1" applyBorder="1" applyAlignment="1" applyProtection="1">
      <alignment horizontal="center" vertical="center"/>
      <protection locked="0"/>
    </xf>
    <xf numFmtId="0" fontId="13" fillId="7" borderId="17" xfId="0" applyFont="1" applyFill="1" applyBorder="1" applyAlignment="1" applyProtection="1">
      <alignment horizontal="center" vertical="center"/>
      <protection locked="0"/>
    </xf>
    <xf numFmtId="0" fontId="29" fillId="7" borderId="1" xfId="0" applyFont="1" applyFill="1" applyBorder="1" applyAlignment="1" applyProtection="1">
      <alignment horizontal="center" vertical="center"/>
      <protection locked="0"/>
    </xf>
    <xf numFmtId="0" fontId="15" fillId="7" borderId="1"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protection locked="0"/>
    </xf>
    <xf numFmtId="20" fontId="15" fillId="0" borderId="1" xfId="0" applyNumberFormat="1" applyFont="1" applyBorder="1" applyAlignment="1" applyProtection="1">
      <alignment horizontal="left" vertical="top" wrapText="1"/>
      <protection locked="0"/>
    </xf>
    <xf numFmtId="0" fontId="24" fillId="6" borderId="19" xfId="0" applyFont="1" applyFill="1" applyBorder="1" applyAlignment="1" applyProtection="1">
      <alignment horizontal="left"/>
      <protection locked="0"/>
    </xf>
    <xf numFmtId="0" fontId="15" fillId="15" borderId="1" xfId="0" applyFont="1" applyFill="1" applyBorder="1" applyAlignment="1" applyProtection="1">
      <alignment horizontal="center" vertical="center"/>
      <protection locked="0"/>
    </xf>
    <xf numFmtId="0" fontId="24" fillId="14" borderId="18" xfId="2" applyFont="1" applyFill="1" applyBorder="1" applyAlignment="1" applyProtection="1">
      <alignment horizontal="center" vertical="center"/>
      <protection locked="0"/>
    </xf>
    <xf numFmtId="0" fontId="24" fillId="14" borderId="11" xfId="2" applyFont="1" applyFill="1" applyBorder="1" applyAlignment="1" applyProtection="1">
      <alignment horizontal="center" vertical="center"/>
      <protection locked="0"/>
    </xf>
    <xf numFmtId="0" fontId="15" fillId="13" borderId="42" xfId="0" applyFont="1" applyFill="1" applyBorder="1" applyAlignment="1" applyProtection="1">
      <alignment horizontal="center" vertical="center"/>
    </xf>
    <xf numFmtId="0" fontId="15" fillId="13" borderId="43" xfId="0" applyFont="1" applyFill="1" applyBorder="1" applyAlignment="1" applyProtection="1">
      <alignment horizontal="center" vertical="center"/>
    </xf>
    <xf numFmtId="0" fontId="15" fillId="7" borderId="36" xfId="0" applyFont="1" applyFill="1" applyBorder="1" applyAlignment="1" applyProtection="1">
      <alignment horizontal="center"/>
    </xf>
    <xf numFmtId="0" fontId="15" fillId="7" borderId="33" xfId="0" applyFont="1" applyFill="1" applyBorder="1" applyAlignment="1" applyProtection="1">
      <alignment horizontal="center"/>
    </xf>
    <xf numFmtId="0" fontId="15" fillId="7" borderId="22" xfId="0" applyFont="1" applyFill="1" applyBorder="1" applyAlignment="1" applyProtection="1">
      <alignment horizontal="center"/>
    </xf>
    <xf numFmtId="0" fontId="15" fillId="13" borderId="27" xfId="0" applyFont="1" applyFill="1" applyBorder="1" applyAlignment="1" applyProtection="1">
      <alignment horizontal="center" vertical="center"/>
    </xf>
    <xf numFmtId="0" fontId="15" fillId="13" borderId="34" xfId="0" applyFont="1" applyFill="1" applyBorder="1" applyAlignment="1" applyProtection="1">
      <alignment horizontal="center" vertical="center"/>
    </xf>
    <xf numFmtId="0" fontId="15" fillId="13" borderId="28" xfId="0" applyFont="1" applyFill="1" applyBorder="1" applyAlignment="1" applyProtection="1">
      <alignment horizontal="center" vertical="center"/>
    </xf>
    <xf numFmtId="0" fontId="34" fillId="0" borderId="0" xfId="2" applyFont="1" applyFill="1" applyAlignment="1" applyProtection="1">
      <alignment horizontal="center"/>
    </xf>
    <xf numFmtId="0" fontId="15" fillId="7" borderId="21" xfId="0" applyFont="1" applyFill="1" applyBorder="1" applyAlignment="1" applyProtection="1">
      <alignment horizontal="center"/>
    </xf>
    <xf numFmtId="0" fontId="15" fillId="7" borderId="23" xfId="0" applyFont="1" applyFill="1" applyBorder="1" applyAlignment="1" applyProtection="1">
      <alignment horizontal="center"/>
    </xf>
    <xf numFmtId="0" fontId="15" fillId="7" borderId="39" xfId="0" applyFont="1" applyFill="1" applyBorder="1" applyAlignment="1" applyProtection="1">
      <alignment horizontal="center"/>
    </xf>
    <xf numFmtId="0" fontId="15" fillId="7" borderId="25" xfId="0" applyFont="1" applyFill="1" applyBorder="1" applyAlignment="1" applyProtection="1">
      <alignment horizontal="center"/>
    </xf>
    <xf numFmtId="0" fontId="4" fillId="2" borderId="1" xfId="0" applyFont="1" applyFill="1" applyBorder="1" applyAlignment="1">
      <alignment horizontal="center" vertical="center"/>
    </xf>
    <xf numFmtId="0" fontId="4" fillId="2" borderId="20" xfId="0" applyFont="1" applyFill="1" applyBorder="1" applyAlignment="1">
      <alignment horizontal="center" vertical="center"/>
    </xf>
    <xf numFmtId="0" fontId="6" fillId="2" borderId="1" xfId="0" applyFont="1" applyFill="1" applyBorder="1" applyAlignment="1">
      <alignment horizontal="center" vertical="center"/>
    </xf>
  </cellXfs>
  <cellStyles count="6">
    <cellStyle name="ハイパーリンク" xfId="3" builtinId="8"/>
    <cellStyle name="標準" xfId="0" builtinId="0"/>
    <cellStyle name="標準 2" xfId="1"/>
    <cellStyle name="標準 2 2" xfId="5"/>
    <cellStyle name="標準 4" xfId="4"/>
    <cellStyle name="標準_高木集計" xfId="2"/>
  </cellStyles>
  <dxfs count="63">
    <dxf>
      <font>
        <b/>
        <i val="0"/>
        <color rgb="FFFF0000"/>
      </font>
      <fill>
        <patternFill>
          <bgColor rgb="FFFFFF00"/>
        </patternFill>
      </fill>
    </dxf>
    <dxf>
      <fill>
        <patternFill>
          <bgColor rgb="FFFFC000"/>
        </patternFill>
      </fill>
    </dxf>
    <dxf>
      <font>
        <b val="0"/>
        <i val="0"/>
        <color auto="1"/>
      </font>
      <fill>
        <patternFill>
          <bgColor theme="0" tint="-4.9989318521683403E-2"/>
        </patternFill>
      </fill>
    </dxf>
    <dxf>
      <font>
        <b/>
        <i val="0"/>
        <color rgb="FFFF0000"/>
      </font>
      <fill>
        <patternFill>
          <bgColor rgb="FFFFFF00"/>
        </patternFill>
      </fill>
    </dxf>
    <dxf>
      <fill>
        <patternFill>
          <bgColor rgb="FFFFC000"/>
        </patternFill>
      </fill>
    </dxf>
    <dxf>
      <font>
        <b val="0"/>
        <i val="0"/>
        <color auto="1"/>
      </font>
      <fill>
        <patternFill>
          <bgColor theme="0" tint="-4.9989318521683403E-2"/>
        </patternFill>
      </fill>
    </dxf>
    <dxf>
      <fill>
        <patternFill>
          <bgColor theme="5" tint="0.79998168889431442"/>
        </patternFill>
      </fill>
      <border>
        <left style="thin">
          <color rgb="FFFF3399"/>
        </left>
        <right style="thin">
          <color rgb="FFFF3399"/>
        </right>
        <top style="thin">
          <color rgb="FFFF3399"/>
        </top>
        <bottom style="thin">
          <color rgb="FFFF3399"/>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4.9989318521683403E-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theme="0" tint="-4.9989318521683403E-2"/>
        </patternFill>
      </fill>
    </dxf>
  </dxfs>
  <tableStyles count="0" defaultTableStyle="TableStyleMedium2" defaultPivotStyle="PivotStyleLight16"/>
  <colors>
    <mruColors>
      <color rgb="FFFF3399"/>
      <color rgb="FFCCFFCC"/>
      <color rgb="FFFF00FF"/>
      <color rgb="FFE2D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Ｐゴシック"/>
                <a:ea typeface="ＭＳ Ｐゴシック"/>
                <a:cs typeface="ＭＳ Ｐゴシック"/>
              </a:defRPr>
            </a:pPr>
            <a:r>
              <a:rPr lang="ja-JP" altLang="en-US" sz="1200"/>
              <a:t>新卵塊数の推移</a:t>
            </a:r>
          </a:p>
        </c:rich>
      </c:tx>
      <c:layout>
        <c:manualLayout>
          <c:xMode val="edge"/>
          <c:yMode val="edge"/>
          <c:x val="0.40052361497900729"/>
          <c:y val="3.4582132564841501E-2"/>
        </c:manualLayout>
      </c:layout>
      <c:overlay val="0"/>
      <c:spPr>
        <a:noFill/>
        <a:ln w="25400">
          <a:noFill/>
        </a:ln>
      </c:spPr>
    </c:title>
    <c:autoTitleDeleted val="0"/>
    <c:plotArea>
      <c:layout>
        <c:manualLayout>
          <c:layoutTarget val="inner"/>
          <c:xMode val="edge"/>
          <c:yMode val="edge"/>
          <c:x val="0.16497482374140396"/>
          <c:y val="0.12680115273775217"/>
          <c:w val="0.79441722817014515"/>
          <c:h val="0.63496637848222859"/>
        </c:manualLayout>
      </c:layout>
      <c:lineChart>
        <c:grouping val="standard"/>
        <c:varyColors val="0"/>
        <c:ser>
          <c:idx val="0"/>
          <c:order val="0"/>
          <c:tx>
            <c:strRef>
              <c:f>グラフ!$A$3</c:f>
              <c:strCache>
                <c:ptCount val="1"/>
                <c:pt idx="0">
                  <c:v>ニホンアカガエル</c:v>
                </c:pt>
              </c:strCache>
            </c:strRef>
          </c:tx>
          <c:spPr>
            <a:ln w="12700">
              <a:solidFill>
                <a:srgbClr val="008000"/>
              </a:solidFill>
              <a:prstDash val="solid"/>
            </a:ln>
          </c:spPr>
          <c:marker>
            <c:symbol val="circle"/>
            <c:size val="5"/>
            <c:spPr>
              <a:solidFill>
                <a:srgbClr val="008000"/>
              </a:solidFill>
              <a:ln>
                <a:solidFill>
                  <a:srgbClr val="008000"/>
                </a:solidFill>
                <a:prstDash val="solid"/>
              </a:ln>
            </c:spPr>
          </c:marker>
          <c:cat>
            <c:strRef>
              <c:f>グラフ!$A$5:$A$19</c:f>
              <c:strCache>
                <c:ptCount val="15"/>
                <c:pt idx="0">
                  <c:v>-</c:v>
                </c:pt>
                <c:pt idx="1">
                  <c:v>-</c:v>
                </c:pt>
                <c:pt idx="2">
                  <c:v>-</c:v>
                </c:pt>
                <c:pt idx="3">
                  <c:v>-</c:v>
                </c:pt>
                <c:pt idx="4">
                  <c:v>-</c:v>
                </c:pt>
                <c:pt idx="5">
                  <c:v>-</c:v>
                </c:pt>
                <c:pt idx="6">
                  <c:v>-</c:v>
                </c:pt>
                <c:pt idx="7">
                  <c:v>-</c:v>
                </c:pt>
                <c:pt idx="8">
                  <c:v>-</c:v>
                </c:pt>
                <c:pt idx="9">
                  <c:v>-</c:v>
                </c:pt>
                <c:pt idx="10">
                  <c:v>-</c:v>
                </c:pt>
                <c:pt idx="11">
                  <c:v>-</c:v>
                </c:pt>
                <c:pt idx="12">
                  <c:v>-</c:v>
                </c:pt>
                <c:pt idx="13">
                  <c:v>-</c:v>
                </c:pt>
                <c:pt idx="14">
                  <c:v>-</c:v>
                </c:pt>
              </c:strCache>
            </c:strRef>
          </c:cat>
          <c:val>
            <c:numRef>
              <c:f>グラフ!$B$5:$B$19</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FF2B-4FA0-9B85-DBA8A2DAF274}"/>
            </c:ext>
          </c:extLst>
        </c:ser>
        <c:ser>
          <c:idx val="1"/>
          <c:order val="1"/>
          <c:tx>
            <c:strRef>
              <c:f>グラフ!$A$22</c:f>
              <c:strCache>
                <c:ptCount val="1"/>
                <c:pt idx="0">
                  <c:v>ヤマアカガエル</c:v>
                </c:pt>
              </c:strCache>
            </c:strRef>
          </c:tx>
          <c:spPr>
            <a:ln w="12700">
              <a:solidFill>
                <a:srgbClr val="0000FF"/>
              </a:solidFill>
              <a:prstDash val="solid"/>
            </a:ln>
          </c:spPr>
          <c:marker>
            <c:symbol val="square"/>
            <c:size val="5"/>
            <c:spPr>
              <a:solidFill>
                <a:srgbClr val="0000FF"/>
              </a:solidFill>
              <a:ln>
                <a:solidFill>
                  <a:srgbClr val="0000FF"/>
                </a:solidFill>
                <a:prstDash val="solid"/>
              </a:ln>
            </c:spPr>
          </c:marker>
          <c:cat>
            <c:strRef>
              <c:f>グラフ!$A$5:$A$19</c:f>
              <c:strCache>
                <c:ptCount val="15"/>
                <c:pt idx="0">
                  <c:v>-</c:v>
                </c:pt>
                <c:pt idx="1">
                  <c:v>-</c:v>
                </c:pt>
                <c:pt idx="2">
                  <c:v>-</c:v>
                </c:pt>
                <c:pt idx="3">
                  <c:v>-</c:v>
                </c:pt>
                <c:pt idx="4">
                  <c:v>-</c:v>
                </c:pt>
                <c:pt idx="5">
                  <c:v>-</c:v>
                </c:pt>
                <c:pt idx="6">
                  <c:v>-</c:v>
                </c:pt>
                <c:pt idx="7">
                  <c:v>-</c:v>
                </c:pt>
                <c:pt idx="8">
                  <c:v>-</c:v>
                </c:pt>
                <c:pt idx="9">
                  <c:v>-</c:v>
                </c:pt>
                <c:pt idx="10">
                  <c:v>-</c:v>
                </c:pt>
                <c:pt idx="11">
                  <c:v>-</c:v>
                </c:pt>
                <c:pt idx="12">
                  <c:v>-</c:v>
                </c:pt>
                <c:pt idx="13">
                  <c:v>-</c:v>
                </c:pt>
                <c:pt idx="14">
                  <c:v>-</c:v>
                </c:pt>
              </c:strCache>
            </c:strRef>
          </c:cat>
          <c:val>
            <c:numRef>
              <c:f>グラフ!$B$24:$B$38</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1-FF2B-4FA0-9B85-DBA8A2DAF274}"/>
            </c:ext>
          </c:extLst>
        </c:ser>
        <c:dLbls>
          <c:showLegendKey val="0"/>
          <c:showVal val="0"/>
          <c:showCatName val="0"/>
          <c:showSerName val="0"/>
          <c:showPercent val="0"/>
          <c:showBubbleSize val="0"/>
        </c:dLbls>
        <c:marker val="1"/>
        <c:smooth val="0"/>
        <c:axId val="104711296"/>
        <c:axId val="104713216"/>
      </c:lineChart>
      <c:catAx>
        <c:axId val="104711296"/>
        <c:scaling>
          <c:orientation val="minMax"/>
        </c:scaling>
        <c:delete val="0"/>
        <c:axPos val="b"/>
        <c:numFmt formatCode="m/d;@" sourceLinked="0"/>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713216"/>
        <c:crosses val="autoZero"/>
        <c:auto val="1"/>
        <c:lblAlgn val="ctr"/>
        <c:lblOffset val="100"/>
        <c:noMultiLvlLbl val="0"/>
      </c:catAx>
      <c:valAx>
        <c:axId val="104713216"/>
        <c:scaling>
          <c:orientation val="minMax"/>
        </c:scaling>
        <c:delete val="0"/>
        <c:axPos val="l"/>
        <c:title>
          <c:tx>
            <c:rich>
              <a:bodyPr/>
              <a:lstStyle/>
              <a:p>
                <a:pPr>
                  <a:defRPr sz="1375" b="1" i="0" u="none" strike="noStrike" baseline="0">
                    <a:solidFill>
                      <a:srgbClr val="000000"/>
                    </a:solidFill>
                    <a:latin typeface="ＭＳ Ｐゴシック"/>
                    <a:ea typeface="ＭＳ Ｐゴシック"/>
                    <a:cs typeface="ＭＳ Ｐゴシック"/>
                  </a:defRPr>
                </a:pPr>
                <a:r>
                  <a:rPr lang="ja-JP" altLang="en-US"/>
                  <a:t>卵塊数</a:t>
                </a:r>
              </a:p>
            </c:rich>
          </c:tx>
          <c:layout>
            <c:manualLayout>
              <c:xMode val="edge"/>
              <c:yMode val="edge"/>
              <c:x val="2.3688582912773246E-2"/>
              <c:y val="0.338136407300672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04711296"/>
        <c:crosses val="autoZero"/>
        <c:crossBetween val="between"/>
      </c:valAx>
      <c:spPr>
        <a:solidFill>
          <a:srgbClr val="FFFFFF"/>
        </a:solidFill>
        <a:ln w="3175">
          <a:solidFill>
            <a:srgbClr val="000000"/>
          </a:solidFill>
          <a:prstDash val="solid"/>
        </a:ln>
      </c:spPr>
    </c:plotArea>
    <c:legend>
      <c:legendPos val="r"/>
      <c:layout>
        <c:manualLayout>
          <c:xMode val="edge"/>
          <c:yMode val="edge"/>
          <c:x val="0.52030459388267669"/>
          <c:y val="0.14985590778097982"/>
          <c:w val="0.34494399467672171"/>
          <c:h val="0.18774637250532364"/>
        </c:manualLayout>
      </c:layout>
      <c:overlay val="0"/>
      <c:spPr>
        <a:solidFill>
          <a:srgbClr val="FFFFFF"/>
        </a:solidFill>
        <a:ln w="25400">
          <a:noFill/>
        </a:ln>
      </c:spPr>
      <c:txPr>
        <a:bodyPr/>
        <a:lstStyle/>
        <a:p>
          <a:pPr>
            <a:defRPr sz="10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65319341238183"/>
          <c:y val="6.8965710773927949E-2"/>
          <c:w val="0.6102046896969564"/>
          <c:h val="0.78448496005343049"/>
        </c:manualLayout>
      </c:layout>
      <c:barChart>
        <c:barDir val="col"/>
        <c:grouping val="clustered"/>
        <c:varyColors val="0"/>
        <c:ser>
          <c:idx val="0"/>
          <c:order val="0"/>
          <c:tx>
            <c:strRef>
              <c:f>グラフ!$A$3</c:f>
              <c:strCache>
                <c:ptCount val="1"/>
                <c:pt idx="0">
                  <c:v>ニホンアカガエル</c:v>
                </c:pt>
              </c:strCache>
            </c:strRef>
          </c:tx>
          <c:spPr>
            <a:solidFill>
              <a:srgbClr val="339966"/>
            </a:solidFill>
            <a:ln w="12700">
              <a:solidFill>
                <a:srgbClr val="000000"/>
              </a:solidFill>
              <a:prstDash val="solid"/>
            </a:ln>
          </c:spPr>
          <c:invertIfNegative val="0"/>
          <c:val>
            <c:numRef>
              <c:f>グラフ!$D$4:$M$4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filteredCategoryTitle>
                <c15:cat>
                  <c:multiLvlStrRef>
                    <c:extLst>
                      <c:ext uri="{02D57815-91ED-43cb-92C2-25804820EDAC}">
                        <c15:formulaRef>
                          <c15:sqref>グラフ!$D$3:$M$3</c15:sqref>
                        </c15:formulaRef>
                      </c:ext>
                    </c:extLst>
                  </c:multiLvlStrRef>
                </c15:cat>
              </c15:filteredCategoryTitle>
            </c:ext>
            <c:ext xmlns:c16="http://schemas.microsoft.com/office/drawing/2014/chart" uri="{C3380CC4-5D6E-409C-BE32-E72D297353CC}">
              <c16:uniqueId val="{00000000-B747-4993-949B-E352206BAE40}"/>
            </c:ext>
          </c:extLst>
        </c:ser>
        <c:ser>
          <c:idx val="1"/>
          <c:order val="1"/>
          <c:tx>
            <c:strRef>
              <c:f>グラフ!$A$22</c:f>
              <c:strCache>
                <c:ptCount val="1"/>
                <c:pt idx="0">
                  <c:v>ヤマアカガエル</c:v>
                </c:pt>
              </c:strCache>
            </c:strRef>
          </c:tx>
          <c:spPr>
            <a:solidFill>
              <a:srgbClr val="3366FF"/>
            </a:solidFill>
            <a:ln w="12700">
              <a:solidFill>
                <a:srgbClr val="000000"/>
              </a:solidFill>
              <a:prstDash val="solid"/>
            </a:ln>
          </c:spPr>
          <c:invertIfNegative val="0"/>
          <c:val>
            <c:numRef>
              <c:f>グラフ!$D$23:$M$23</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B747-4993-949B-E352206BAE40}"/>
            </c:ext>
          </c:extLst>
        </c:ser>
        <c:dLbls>
          <c:showLegendKey val="0"/>
          <c:showVal val="0"/>
          <c:showCatName val="0"/>
          <c:showSerName val="0"/>
          <c:showPercent val="0"/>
          <c:showBubbleSize val="0"/>
        </c:dLbls>
        <c:gapWidth val="50"/>
        <c:axId val="105026688"/>
        <c:axId val="105028608"/>
      </c:barChart>
      <c:catAx>
        <c:axId val="105026688"/>
        <c:scaling>
          <c:orientation val="minMax"/>
        </c:scaling>
        <c:delete val="0"/>
        <c:axPos val="b"/>
        <c:title>
          <c:tx>
            <c:rich>
              <a:bodyPr/>
              <a:lstStyle/>
              <a:p>
                <a:pPr>
                  <a:defRPr sz="1100" b="1" i="0" u="none" strike="noStrike" baseline="0">
                    <a:solidFill>
                      <a:srgbClr val="000000"/>
                    </a:solidFill>
                    <a:latin typeface="ＭＳ Ｐゴシック"/>
                    <a:ea typeface="ＭＳ Ｐゴシック"/>
                    <a:cs typeface="ＭＳ Ｐゴシック"/>
                  </a:defRPr>
                </a:pPr>
                <a:r>
                  <a:rPr lang="ja-JP" altLang="en-US"/>
                  <a:t>調査地区名</a:t>
                </a:r>
              </a:p>
            </c:rich>
          </c:tx>
          <c:layout>
            <c:manualLayout>
              <c:xMode val="edge"/>
              <c:yMode val="edge"/>
              <c:x val="0.34898002035459852"/>
              <c:y val="0.8936805744109572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ＭＳ Ｐゴシック"/>
                <a:ea typeface="ＭＳ Ｐゴシック"/>
                <a:cs typeface="ＭＳ Ｐゴシック"/>
              </a:defRPr>
            </a:pPr>
            <a:endParaRPr lang="ja-JP"/>
          </a:p>
        </c:txPr>
        <c:crossAx val="105028608"/>
        <c:crosses val="autoZero"/>
        <c:auto val="1"/>
        <c:lblAlgn val="ctr"/>
        <c:lblOffset val="100"/>
        <c:tickLblSkip val="1"/>
        <c:tickMarkSkip val="1"/>
        <c:noMultiLvlLbl val="0"/>
      </c:catAx>
      <c:valAx>
        <c:axId val="105028608"/>
        <c:scaling>
          <c:orientation val="minMax"/>
        </c:scaling>
        <c:delete val="0"/>
        <c:axPos val="l"/>
        <c:title>
          <c:tx>
            <c:rich>
              <a:bodyPr/>
              <a:lstStyle/>
              <a:p>
                <a:pPr>
                  <a:defRPr sz="1200" b="1" i="0" u="none" strike="noStrike" baseline="0">
                    <a:solidFill>
                      <a:srgbClr val="000000"/>
                    </a:solidFill>
                    <a:latin typeface="ＭＳ Ｐゴシック"/>
                    <a:ea typeface="ＭＳ Ｐゴシック"/>
                    <a:cs typeface="ＭＳ Ｐゴシック"/>
                  </a:defRPr>
                </a:pPr>
                <a:r>
                  <a:rPr lang="ja-JP" altLang="en-US"/>
                  <a:t>卵塊総数</a:t>
                </a:r>
              </a:p>
            </c:rich>
          </c:tx>
          <c:layout>
            <c:manualLayout>
              <c:xMode val="edge"/>
              <c:yMode val="edge"/>
              <c:x val="3.2653061224489799E-2"/>
              <c:y val="0.3534491809213503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5026688"/>
        <c:crosses val="autoZero"/>
        <c:crossBetween val="between"/>
      </c:valAx>
      <c:spPr>
        <a:solidFill>
          <a:srgbClr val="FFFFFF"/>
        </a:solidFill>
        <a:ln w="3175">
          <a:solidFill>
            <a:srgbClr val="000000"/>
          </a:solidFill>
          <a:prstDash val="solid"/>
        </a:ln>
      </c:spPr>
    </c:plotArea>
    <c:legend>
      <c:legendPos val="r"/>
      <c:layout>
        <c:manualLayout>
          <c:xMode val="edge"/>
          <c:yMode val="edge"/>
          <c:x val="0.75986480261395895"/>
          <c:y val="8.525024889130238E-2"/>
          <c:w val="0.23680080312541574"/>
          <c:h val="0.15547691832638566"/>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9.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53455</xdr:colOff>
      <xdr:row>6</xdr:row>
      <xdr:rowOff>59365</xdr:rowOff>
    </xdr:from>
    <xdr:ext cx="543739" cy="3024077"/>
    <xdr:sp macro="" textlink="">
      <xdr:nvSpPr>
        <xdr:cNvPr id="2" name="テキスト ボックス 1"/>
        <xdr:cNvSpPr txBox="1"/>
      </xdr:nvSpPr>
      <xdr:spPr>
        <a:xfrm>
          <a:off x="114415" y="1438585"/>
          <a:ext cx="543739" cy="302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特徴的な変化</a:t>
          </a:r>
          <a:r>
            <a:rPr kumimoji="1" lang="ja-JP" altLang="en-US" sz="1200" b="1">
              <a:solidFill>
                <a:schemeClr val="bg1"/>
              </a:solidFill>
              <a:latin typeface="メイリオ" panose="020B0604030504040204" pitchFamily="50" charset="-128"/>
              <a:ea typeface="メイリオ" panose="020B0604030504040204" pitchFamily="50" charset="-128"/>
            </a:rPr>
            <a:t>シート</a:t>
          </a:r>
          <a:endParaRPr kumimoji="1" lang="ja-JP" altLang="en-US" sz="1600" b="1">
            <a:solidFill>
              <a:schemeClr val="bg1"/>
            </a:solidFill>
            <a:latin typeface="メイリオ" panose="020B0604030504040204" pitchFamily="50" charset="-128"/>
            <a:ea typeface="メイリオ" panose="020B0604030504040204" pitchFamily="50" charset="-128"/>
          </a:endParaRPr>
        </a:p>
      </xdr:txBody>
    </xdr:sp>
    <xdr:clientData/>
  </xdr:oneCellAnchor>
  <xdr:oneCellAnchor>
    <xdr:from>
      <xdr:col>1</xdr:col>
      <xdr:colOff>34278</xdr:colOff>
      <xdr:row>27</xdr:row>
      <xdr:rowOff>53164</xdr:rowOff>
    </xdr:from>
    <xdr:ext cx="584775" cy="3024077"/>
    <xdr:sp macro="" textlink="">
      <xdr:nvSpPr>
        <xdr:cNvPr id="3" name="テキスト ボックス 2"/>
        <xdr:cNvSpPr txBox="1"/>
      </xdr:nvSpPr>
      <xdr:spPr>
        <a:xfrm>
          <a:off x="95238" y="5295724"/>
          <a:ext cx="584775" cy="302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入力フォーム</a:t>
          </a:r>
          <a:r>
            <a:rPr kumimoji="1" lang="ja-JP" altLang="en-US" sz="1200" b="1">
              <a:solidFill>
                <a:schemeClr val="bg1"/>
              </a:solidFill>
              <a:latin typeface="メイリオ" panose="020B0604030504040204" pitchFamily="50" charset="-128"/>
              <a:ea typeface="メイリオ" panose="020B0604030504040204" pitchFamily="50" charset="-128"/>
            </a:rPr>
            <a:t>シート</a:t>
          </a:r>
          <a:endParaRPr kumimoji="1" lang="ja-JP" altLang="en-US" sz="1600" b="1">
            <a:solidFill>
              <a:schemeClr val="bg1"/>
            </a:solidFill>
            <a:latin typeface="メイリオ" panose="020B0604030504040204" pitchFamily="50" charset="-128"/>
            <a:ea typeface="メイリオ" panose="020B0604030504040204" pitchFamily="50" charset="-128"/>
          </a:endParaRPr>
        </a:p>
      </xdr:txBody>
    </xdr:sp>
    <xdr:clientData/>
  </xdr:oneCellAnchor>
  <xdr:oneCellAnchor>
    <xdr:from>
      <xdr:col>1</xdr:col>
      <xdr:colOff>41644</xdr:colOff>
      <xdr:row>57</xdr:row>
      <xdr:rowOff>161261</xdr:rowOff>
    </xdr:from>
    <xdr:ext cx="543739" cy="2682948"/>
    <xdr:sp macro="" textlink="">
      <xdr:nvSpPr>
        <xdr:cNvPr id="4" name="テキスト ボックス 3"/>
        <xdr:cNvSpPr txBox="1"/>
      </xdr:nvSpPr>
      <xdr:spPr>
        <a:xfrm>
          <a:off x="102604" y="10455881"/>
          <a:ext cx="543739" cy="26829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チェック表</a:t>
          </a:r>
          <a:r>
            <a:rPr kumimoji="1" lang="ja-JP" altLang="en-US" sz="1100" b="1">
              <a:solidFill>
                <a:schemeClr val="bg1"/>
              </a:solidFill>
              <a:latin typeface="メイリオ" panose="020B0604030504040204" pitchFamily="50" charset="-128"/>
              <a:ea typeface="メイリオ" panose="020B0604030504040204" pitchFamily="50" charset="-128"/>
            </a:rPr>
            <a:t>シート</a:t>
          </a:r>
          <a:endParaRPr kumimoji="1" lang="ja-JP" altLang="en-US" sz="1400" b="1">
            <a:solidFill>
              <a:schemeClr val="bg1"/>
            </a:solidFill>
            <a:latin typeface="メイリオ" panose="020B0604030504040204" pitchFamily="50" charset="-128"/>
            <a:ea typeface="メイリオ" panose="020B0604030504040204" pitchFamily="50" charset="-128"/>
          </a:endParaRPr>
        </a:p>
      </xdr:txBody>
    </xdr:sp>
    <xdr:clientData/>
  </xdr:oneCellAnchor>
  <xdr:twoCellAnchor>
    <xdr:from>
      <xdr:col>9</xdr:col>
      <xdr:colOff>714803</xdr:colOff>
      <xdr:row>6</xdr:row>
      <xdr:rowOff>152400</xdr:rowOff>
    </xdr:from>
    <xdr:to>
      <xdr:col>18</xdr:col>
      <xdr:colOff>785739</xdr:colOff>
      <xdr:row>19</xdr:row>
      <xdr:rowOff>9525</xdr:rowOff>
    </xdr:to>
    <xdr:grpSp>
      <xdr:nvGrpSpPr>
        <xdr:cNvPr id="5" name="グループ化 4"/>
        <xdr:cNvGrpSpPr/>
      </xdr:nvGrpSpPr>
      <xdr:grpSpPr>
        <a:xfrm>
          <a:off x="6098109" y="1541929"/>
          <a:ext cx="6086254" cy="2461372"/>
          <a:chOff x="11649503" y="1209675"/>
          <a:chExt cx="5757361" cy="2505075"/>
        </a:xfrm>
      </xdr:grpSpPr>
      <xdr:pic>
        <xdr:nvPicPr>
          <xdr:cNvPr id="6" name="図 5"/>
          <xdr:cNvPicPr>
            <a:picLocks noChangeAspect="1"/>
          </xdr:cNvPicPr>
        </xdr:nvPicPr>
        <xdr:blipFill>
          <a:blip xmlns:r="http://schemas.openxmlformats.org/officeDocument/2006/relationships" r:embed="rId1"/>
          <a:stretch>
            <a:fillRect/>
          </a:stretch>
        </xdr:blipFill>
        <xdr:spPr>
          <a:xfrm>
            <a:off x="11649503" y="1209675"/>
            <a:ext cx="5757361" cy="2492121"/>
          </a:xfrm>
          <a:prstGeom prst="rect">
            <a:avLst/>
          </a:prstGeom>
          <a:ln w="9525">
            <a:solidFill>
              <a:schemeClr val="tx1">
                <a:lumMod val="50000"/>
                <a:lumOff val="50000"/>
              </a:schemeClr>
            </a:solidFill>
          </a:ln>
        </xdr:spPr>
      </xdr:pic>
      <xdr:grpSp>
        <xdr:nvGrpSpPr>
          <xdr:cNvPr id="7" name="グループ化 6"/>
          <xdr:cNvGrpSpPr/>
        </xdr:nvGrpSpPr>
        <xdr:grpSpPr>
          <a:xfrm>
            <a:off x="11662146" y="1438276"/>
            <a:ext cx="1996704" cy="447676"/>
            <a:chOff x="6602650" y="2939219"/>
            <a:chExt cx="1548498" cy="664322"/>
          </a:xfrm>
        </xdr:grpSpPr>
        <xdr:sp macro="" textlink="">
          <xdr:nvSpPr>
            <xdr:cNvPr id="17" name="正方形/長方形 16"/>
            <xdr:cNvSpPr/>
          </xdr:nvSpPr>
          <xdr:spPr>
            <a:xfrm>
              <a:off x="6602650" y="2943648"/>
              <a:ext cx="1546417" cy="65989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xdr:cNvSpPr txBox="1"/>
          </xdr:nvSpPr>
          <xdr:spPr>
            <a:xfrm>
              <a:off x="7811351" y="2939219"/>
              <a:ext cx="339797" cy="494707"/>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❶</a:t>
              </a:r>
              <a:r>
                <a:rPr kumimoji="1" lang="en-US" altLang="ja-JP" sz="1400" b="1">
                  <a:solidFill>
                    <a:schemeClr val="bg1"/>
                  </a:solidFill>
                  <a:latin typeface="ＭＳ ゴシック" panose="020B0609070205080204" pitchFamily="49" charset="-128"/>
                  <a:ea typeface="ＭＳ ゴシック" panose="020B0609070205080204" pitchFamily="49" charset="-128"/>
                </a:rPr>
                <a:t>a</a:t>
              </a:r>
              <a:endParaRPr kumimoji="1" lang="ja-JP" altLang="en-US" sz="1400" b="1">
                <a:solidFill>
                  <a:schemeClr val="bg1"/>
                </a:solidFill>
                <a:latin typeface="ＭＳ ゴシック" panose="020B0609070205080204" pitchFamily="49" charset="-128"/>
                <a:ea typeface="ＭＳ ゴシック" panose="020B0609070205080204" pitchFamily="49" charset="-128"/>
              </a:endParaRPr>
            </a:p>
          </xdr:txBody>
        </xdr:sp>
      </xdr:grpSp>
      <xdr:grpSp>
        <xdr:nvGrpSpPr>
          <xdr:cNvPr id="8" name="グループ化 7"/>
          <xdr:cNvGrpSpPr/>
        </xdr:nvGrpSpPr>
        <xdr:grpSpPr>
          <a:xfrm>
            <a:off x="16700160" y="1938005"/>
            <a:ext cx="692490" cy="1776745"/>
            <a:chOff x="11410250" y="3425167"/>
            <a:chExt cx="766697" cy="2766110"/>
          </a:xfrm>
        </xdr:grpSpPr>
        <xdr:sp macro="" textlink="">
          <xdr:nvSpPr>
            <xdr:cNvPr id="15" name="正方形/長方形 14"/>
            <xdr:cNvSpPr/>
          </xdr:nvSpPr>
          <xdr:spPr>
            <a:xfrm>
              <a:off x="11410250" y="3425167"/>
              <a:ext cx="766697" cy="276611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xdr:cNvSpPr txBox="1"/>
          </xdr:nvSpPr>
          <xdr:spPr>
            <a:xfrm>
              <a:off x="11723482" y="3425169"/>
              <a:ext cx="435168" cy="512114"/>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❶</a:t>
              </a:r>
              <a:r>
                <a:rPr kumimoji="1" lang="en-US" altLang="ja-JP" sz="1400" b="1">
                  <a:solidFill>
                    <a:schemeClr val="bg1"/>
                  </a:solidFill>
                  <a:latin typeface="ＭＳ ゴシック" panose="020B0609070205080204" pitchFamily="49" charset="-128"/>
                  <a:ea typeface="ＭＳ ゴシック" panose="020B0609070205080204" pitchFamily="49" charset="-128"/>
                </a:rPr>
                <a:t>b</a:t>
              </a:r>
              <a:endParaRPr kumimoji="1" lang="ja-JP" altLang="en-US" sz="1400" b="1">
                <a:solidFill>
                  <a:schemeClr val="bg1"/>
                </a:solidFill>
                <a:latin typeface="ＭＳ ゴシック" panose="020B0609070205080204" pitchFamily="49" charset="-128"/>
                <a:ea typeface="ＭＳ ゴシック" panose="020B0609070205080204" pitchFamily="49" charset="-128"/>
              </a:endParaRPr>
            </a:p>
          </xdr:txBody>
        </xdr:sp>
      </xdr:grpSp>
      <xdr:grpSp>
        <xdr:nvGrpSpPr>
          <xdr:cNvPr id="9" name="グループ化 8"/>
          <xdr:cNvGrpSpPr/>
        </xdr:nvGrpSpPr>
        <xdr:grpSpPr>
          <a:xfrm>
            <a:off x="12970172" y="1944209"/>
            <a:ext cx="869654" cy="1008542"/>
            <a:chOff x="7822426" y="3642527"/>
            <a:chExt cx="897253" cy="2494253"/>
          </a:xfrm>
        </xdr:grpSpPr>
        <xdr:sp macro="" textlink="">
          <xdr:nvSpPr>
            <xdr:cNvPr id="13" name="正方形/長方形 12"/>
            <xdr:cNvSpPr/>
          </xdr:nvSpPr>
          <xdr:spPr>
            <a:xfrm>
              <a:off x="7822426" y="3646956"/>
              <a:ext cx="896059" cy="248982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8392729" y="3642527"/>
              <a:ext cx="326950" cy="821736"/>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❷</a:t>
              </a:r>
            </a:p>
          </xdr:txBody>
        </xdr:sp>
      </xdr:grpSp>
      <xdr:grpSp>
        <xdr:nvGrpSpPr>
          <xdr:cNvPr id="10" name="グループ化 9"/>
          <xdr:cNvGrpSpPr/>
        </xdr:nvGrpSpPr>
        <xdr:grpSpPr>
          <a:xfrm>
            <a:off x="14448363" y="1404383"/>
            <a:ext cx="2429937" cy="424417"/>
            <a:chOff x="9291758" y="2921497"/>
            <a:chExt cx="2249318" cy="466457"/>
          </a:xfrm>
        </xdr:grpSpPr>
        <xdr:sp macro="" textlink="">
          <xdr:nvSpPr>
            <xdr:cNvPr id="11" name="正方形/長方形 10"/>
            <xdr:cNvSpPr/>
          </xdr:nvSpPr>
          <xdr:spPr>
            <a:xfrm>
              <a:off x="9291758" y="2921497"/>
              <a:ext cx="2249318" cy="46645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xdr:cNvSpPr txBox="1"/>
          </xdr:nvSpPr>
          <xdr:spPr>
            <a:xfrm>
              <a:off x="11210890" y="2931245"/>
              <a:ext cx="315432" cy="331088"/>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❸</a:t>
              </a:r>
            </a:p>
          </xdr:txBody>
        </xdr:sp>
      </xdr:grpSp>
    </xdr:grpSp>
    <xdr:clientData/>
  </xdr:twoCellAnchor>
  <xdr:twoCellAnchor>
    <xdr:from>
      <xdr:col>1</xdr:col>
      <xdr:colOff>115186</xdr:colOff>
      <xdr:row>21</xdr:row>
      <xdr:rowOff>84174</xdr:rowOff>
    </xdr:from>
    <xdr:to>
      <xdr:col>1</xdr:col>
      <xdr:colOff>518337</xdr:colOff>
      <xdr:row>25</xdr:row>
      <xdr:rowOff>101895</xdr:rowOff>
    </xdr:to>
    <xdr:sp macro="" textlink="">
      <xdr:nvSpPr>
        <xdr:cNvPr id="19" name="下矢印 18"/>
        <xdr:cNvSpPr/>
      </xdr:nvSpPr>
      <xdr:spPr>
        <a:xfrm>
          <a:off x="176146" y="4397094"/>
          <a:ext cx="403151" cy="612081"/>
        </a:xfrm>
        <a:prstGeom prst="downArrow">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116958</xdr:colOff>
      <xdr:row>54</xdr:row>
      <xdr:rowOff>22151</xdr:rowOff>
    </xdr:from>
    <xdr:to>
      <xdr:col>1</xdr:col>
      <xdr:colOff>520109</xdr:colOff>
      <xdr:row>58</xdr:row>
      <xdr:rowOff>77086</xdr:rowOff>
    </xdr:to>
    <xdr:sp macro="" textlink="">
      <xdr:nvSpPr>
        <xdr:cNvPr id="20" name="下矢印 19"/>
        <xdr:cNvSpPr/>
      </xdr:nvSpPr>
      <xdr:spPr>
        <a:xfrm>
          <a:off x="177918" y="9874811"/>
          <a:ext cx="403151" cy="664535"/>
        </a:xfrm>
        <a:prstGeom prst="downArrow">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105441</xdr:colOff>
      <xdr:row>73</xdr:row>
      <xdr:rowOff>56707</xdr:rowOff>
    </xdr:from>
    <xdr:to>
      <xdr:col>1</xdr:col>
      <xdr:colOff>508592</xdr:colOff>
      <xdr:row>76</xdr:row>
      <xdr:rowOff>44302</xdr:rowOff>
    </xdr:to>
    <xdr:sp macro="" textlink="">
      <xdr:nvSpPr>
        <xdr:cNvPr id="21" name="下矢印 20"/>
        <xdr:cNvSpPr/>
      </xdr:nvSpPr>
      <xdr:spPr>
        <a:xfrm>
          <a:off x="166401" y="13018327"/>
          <a:ext cx="403151" cy="490515"/>
        </a:xfrm>
        <a:prstGeom prst="downArrow">
          <a:avLst/>
        </a:prstGeom>
        <a:ln>
          <a:solidFill>
            <a:schemeClr val="tx1">
              <a:lumMod val="65000"/>
              <a:lumOff val="3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203776</xdr:colOff>
      <xdr:row>76</xdr:row>
      <xdr:rowOff>120334</xdr:rowOff>
    </xdr:from>
    <xdr:to>
      <xdr:col>18</xdr:col>
      <xdr:colOff>665019</xdr:colOff>
      <xdr:row>80</xdr:row>
      <xdr:rowOff>802466</xdr:rowOff>
    </xdr:to>
    <xdr:grpSp>
      <xdr:nvGrpSpPr>
        <xdr:cNvPr id="25" name="グループ化 24"/>
        <xdr:cNvGrpSpPr/>
      </xdr:nvGrpSpPr>
      <xdr:grpSpPr>
        <a:xfrm>
          <a:off x="7084188" y="13495675"/>
          <a:ext cx="4979455" cy="1596532"/>
          <a:chOff x="11105189" y="12611485"/>
          <a:chExt cx="4599618" cy="1246909"/>
        </a:xfrm>
      </xdr:grpSpPr>
      <xdr:sp macro="" textlink="">
        <xdr:nvSpPr>
          <xdr:cNvPr id="26" name="正方形/長方形 25"/>
          <xdr:cNvSpPr/>
        </xdr:nvSpPr>
        <xdr:spPr>
          <a:xfrm>
            <a:off x="11105189" y="12611485"/>
            <a:ext cx="4578927" cy="1246909"/>
          </a:xfrm>
          <a:prstGeom prst="rect">
            <a:avLst/>
          </a:prstGeom>
          <a:solidFill>
            <a:schemeClr val="bg1"/>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テキスト ボックス 26"/>
          <xdr:cNvSpPr txBox="1"/>
        </xdr:nvSpPr>
        <xdr:spPr>
          <a:xfrm>
            <a:off x="11133185" y="12620083"/>
            <a:ext cx="4571622" cy="298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a:solidFill>
                  <a:schemeClr val="dk1"/>
                </a:solidFill>
                <a:effectLst/>
                <a:latin typeface="+mn-lt"/>
                <a:ea typeface="+mn-ea"/>
                <a:cs typeface="+mn-cs"/>
              </a:rPr>
              <a:t>ファイル名の記載例</a:t>
            </a:r>
            <a:r>
              <a:rPr lang="ja-JP" altLang="ja-JP" sz="1100" b="1">
                <a:solidFill>
                  <a:schemeClr val="dk1"/>
                </a:solidFill>
                <a:effectLst/>
                <a:latin typeface="+mn-lt"/>
                <a:ea typeface="+mn-ea"/>
                <a:cs typeface="+mn-cs"/>
              </a:rPr>
              <a:t>　　</a:t>
            </a:r>
            <a:r>
              <a:rPr lang="en-US" altLang="ja-JP" sz="1100" b="1">
                <a:solidFill>
                  <a:schemeClr val="dk1"/>
                </a:solidFill>
                <a:effectLst/>
                <a:latin typeface="+mn-lt"/>
                <a:ea typeface="+mn-ea"/>
                <a:cs typeface="+mn-cs"/>
              </a:rPr>
              <a:t>		S001_</a:t>
            </a:r>
            <a:r>
              <a:rPr lang="ja-JP" altLang="en-US" sz="1100" b="1">
                <a:solidFill>
                  <a:schemeClr val="dk1"/>
                </a:solidFill>
                <a:effectLst/>
                <a:latin typeface="+mn-lt"/>
                <a:ea typeface="+mn-ea"/>
                <a:cs typeface="+mn-cs"/>
              </a:rPr>
              <a:t>カエル類</a:t>
            </a:r>
            <a:r>
              <a:rPr lang="en-US" altLang="ja-JP" sz="1100" b="1">
                <a:solidFill>
                  <a:schemeClr val="dk1"/>
                </a:solidFill>
                <a:effectLst/>
                <a:latin typeface="+mn-lt"/>
                <a:ea typeface="+mn-ea"/>
                <a:cs typeface="+mn-cs"/>
              </a:rPr>
              <a:t>23-24.xlsx</a:t>
            </a:r>
            <a:endParaRPr lang="ja-JP" altLang="ja-JP" sz="1100" b="1">
              <a:solidFill>
                <a:schemeClr val="dk1"/>
              </a:solidFill>
              <a:effectLst/>
              <a:latin typeface="+mn-lt"/>
              <a:ea typeface="+mn-ea"/>
              <a:cs typeface="+mn-cs"/>
            </a:endParaRPr>
          </a:p>
        </xdr:txBody>
      </xdr:sp>
      <xdr:sp macro="" textlink="">
        <xdr:nvSpPr>
          <xdr:cNvPr id="28" name="テキスト ボックス 27"/>
          <xdr:cNvSpPr txBox="1"/>
        </xdr:nvSpPr>
        <xdr:spPr>
          <a:xfrm>
            <a:off x="11133183" y="12981839"/>
            <a:ext cx="4568543" cy="824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・サイト番号</a:t>
            </a:r>
          </a:p>
          <a:p>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・半角アンダーバーと調査項目名</a:t>
            </a:r>
            <a:r>
              <a:rPr lang="ja-JP" altLang="en-US" sz="1100" b="0">
                <a:solidFill>
                  <a:schemeClr val="dk1"/>
                </a:solidFill>
                <a:effectLst/>
                <a:latin typeface="ＭＳ Ｐゴシック" panose="020B0600070205080204" pitchFamily="50" charset="-128"/>
                <a:ea typeface="ＭＳ Ｐゴシック" panose="020B0600070205080204" pitchFamily="50" charset="-128"/>
                <a:cs typeface="+mn-cs"/>
              </a:rPr>
              <a:t>（カエル類</a:t>
            </a:r>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100" b="0">
                <a:solidFill>
                  <a:schemeClr val="dk1"/>
                </a:solidFill>
                <a:effectLst/>
                <a:latin typeface="ＭＳ Ｐゴシック" panose="020B0600070205080204" pitchFamily="50" charset="-128"/>
                <a:ea typeface="ＭＳ Ｐゴシック" panose="020B0600070205080204" pitchFamily="50" charset="-128"/>
                <a:cs typeface="+mn-cs"/>
              </a:rPr>
              <a:t>調査シーズン</a:t>
            </a:r>
            <a:r>
              <a:rPr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grpSp>
        <xdr:nvGrpSpPr>
          <xdr:cNvPr id="29" name="グループ化 28"/>
          <xdr:cNvGrpSpPr/>
        </xdr:nvGrpSpPr>
        <xdr:grpSpPr>
          <a:xfrm>
            <a:off x="12263433" y="12886040"/>
            <a:ext cx="2653279" cy="498090"/>
            <a:chOff x="12263433" y="12886040"/>
            <a:chExt cx="2653279" cy="498090"/>
          </a:xfrm>
        </xdr:grpSpPr>
        <xdr:cxnSp macro="">
          <xdr:nvCxnSpPr>
            <xdr:cNvPr id="34" name="カギ線コネクタ 33"/>
            <xdr:cNvCxnSpPr/>
          </xdr:nvCxnSpPr>
          <xdr:spPr>
            <a:xfrm flipV="1">
              <a:off x="12263433" y="12887189"/>
              <a:ext cx="1757024" cy="197949"/>
            </a:xfrm>
            <a:prstGeom prst="bentConnector3">
              <a:avLst>
                <a:gd name="adj1" fmla="val 9978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5" name="カギ線コネクタ 34"/>
            <xdr:cNvCxnSpPr/>
          </xdr:nvCxnSpPr>
          <xdr:spPr>
            <a:xfrm flipV="1">
              <a:off x="13834861" y="12886040"/>
              <a:ext cx="615933" cy="354574"/>
            </a:xfrm>
            <a:prstGeom prst="bentConnector3">
              <a:avLst>
                <a:gd name="adj1" fmla="val 9934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カギ線コネクタ 35"/>
            <xdr:cNvCxnSpPr/>
          </xdr:nvCxnSpPr>
          <xdr:spPr>
            <a:xfrm flipV="1">
              <a:off x="12382031" y="12888146"/>
              <a:ext cx="2534681" cy="495984"/>
            </a:xfrm>
            <a:prstGeom prst="bentConnector3">
              <a:avLst>
                <a:gd name="adj1" fmla="val 100007"/>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30" name="グループ化 29"/>
          <xdr:cNvGrpSpPr/>
        </xdr:nvGrpSpPr>
        <xdr:grpSpPr>
          <a:xfrm>
            <a:off x="13897330" y="12863307"/>
            <a:ext cx="1171284" cy="3831"/>
            <a:chOff x="13897330" y="12863307"/>
            <a:chExt cx="1171284" cy="3831"/>
          </a:xfrm>
        </xdr:grpSpPr>
        <xdr:cxnSp macro="">
          <xdr:nvCxnSpPr>
            <xdr:cNvPr id="31" name="直線コネクタ 30"/>
            <xdr:cNvCxnSpPr/>
          </xdr:nvCxnSpPr>
          <xdr:spPr>
            <a:xfrm>
              <a:off x="13897330" y="12863307"/>
              <a:ext cx="256792"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xdr:cNvCxnSpPr/>
          </xdr:nvCxnSpPr>
          <xdr:spPr>
            <a:xfrm>
              <a:off x="14197731" y="12867138"/>
              <a:ext cx="541106"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xdr:cNvCxnSpPr/>
          </xdr:nvCxnSpPr>
          <xdr:spPr>
            <a:xfrm>
              <a:off x="14778038" y="12863307"/>
              <a:ext cx="290576"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10</xdr:col>
      <xdr:colOff>452380</xdr:colOff>
      <xdr:row>24</xdr:row>
      <xdr:rowOff>148102</xdr:rowOff>
    </xdr:from>
    <xdr:to>
      <xdr:col>18</xdr:col>
      <xdr:colOff>962025</xdr:colOff>
      <xdr:row>55</xdr:row>
      <xdr:rowOff>9524</xdr:rowOff>
    </xdr:to>
    <xdr:grpSp>
      <xdr:nvGrpSpPr>
        <xdr:cNvPr id="37" name="グループ化 36"/>
        <xdr:cNvGrpSpPr/>
      </xdr:nvGrpSpPr>
      <xdr:grpSpPr>
        <a:xfrm>
          <a:off x="6687333" y="4894914"/>
          <a:ext cx="5673316" cy="5083363"/>
          <a:chOff x="6348355" y="4967752"/>
          <a:chExt cx="5386445" cy="5243047"/>
        </a:xfrm>
      </xdr:grpSpPr>
      <xdr:grpSp>
        <xdr:nvGrpSpPr>
          <xdr:cNvPr id="38" name="グループ化 37"/>
          <xdr:cNvGrpSpPr/>
        </xdr:nvGrpSpPr>
        <xdr:grpSpPr>
          <a:xfrm>
            <a:off x="6348355" y="4967752"/>
            <a:ext cx="5386445" cy="5243047"/>
            <a:chOff x="11282305" y="4834402"/>
            <a:chExt cx="5386445" cy="5243047"/>
          </a:xfrm>
        </xdr:grpSpPr>
        <xdr:pic>
          <xdr:nvPicPr>
            <xdr:cNvPr id="42" name="図 41"/>
            <xdr:cNvPicPr>
              <a:picLocks noChangeAspect="1"/>
            </xdr:cNvPicPr>
          </xdr:nvPicPr>
          <xdr:blipFill>
            <a:blip xmlns:r="http://schemas.openxmlformats.org/officeDocument/2006/relationships" r:embed="rId2"/>
            <a:stretch>
              <a:fillRect/>
            </a:stretch>
          </xdr:blipFill>
          <xdr:spPr>
            <a:xfrm>
              <a:off x="11315700" y="4834402"/>
              <a:ext cx="5285316" cy="3795856"/>
            </a:xfrm>
            <a:prstGeom prst="rect">
              <a:avLst/>
            </a:prstGeom>
            <a:ln w="9525">
              <a:solidFill>
                <a:schemeClr val="tx1">
                  <a:lumMod val="50000"/>
                  <a:lumOff val="50000"/>
                </a:schemeClr>
              </a:solidFill>
            </a:ln>
          </xdr:spPr>
        </xdr:pic>
        <xdr:pic>
          <xdr:nvPicPr>
            <xdr:cNvPr id="43" name="図 42"/>
            <xdr:cNvPicPr>
              <a:picLocks noChangeAspect="1"/>
            </xdr:cNvPicPr>
          </xdr:nvPicPr>
          <xdr:blipFill>
            <a:blip xmlns:r="http://schemas.openxmlformats.org/officeDocument/2006/relationships" r:embed="rId3"/>
            <a:stretch>
              <a:fillRect/>
            </a:stretch>
          </xdr:blipFill>
          <xdr:spPr>
            <a:xfrm>
              <a:off x="11315699" y="8850534"/>
              <a:ext cx="5282832" cy="1226915"/>
            </a:xfrm>
            <a:prstGeom prst="rect">
              <a:avLst/>
            </a:prstGeom>
            <a:ln>
              <a:solidFill>
                <a:schemeClr val="tx1">
                  <a:lumMod val="50000"/>
                  <a:lumOff val="50000"/>
                </a:schemeClr>
              </a:solidFill>
            </a:ln>
          </xdr:spPr>
        </xdr:pic>
        <xdr:grpSp>
          <xdr:nvGrpSpPr>
            <xdr:cNvPr id="44" name="グループ化 43"/>
            <xdr:cNvGrpSpPr/>
          </xdr:nvGrpSpPr>
          <xdr:grpSpPr>
            <a:xfrm>
              <a:off x="11282305" y="5295899"/>
              <a:ext cx="1298892" cy="342899"/>
              <a:chOff x="6992509" y="6894029"/>
              <a:chExt cx="1524267" cy="864808"/>
            </a:xfrm>
          </xdr:grpSpPr>
          <xdr:sp macro="" textlink="">
            <xdr:nvSpPr>
              <xdr:cNvPr id="54" name="正方形/長方形 53"/>
              <xdr:cNvSpPr/>
            </xdr:nvSpPr>
            <xdr:spPr>
              <a:xfrm>
                <a:off x="6992509" y="6894029"/>
                <a:ext cx="1524267" cy="81676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テキスト ボックス 54"/>
              <xdr:cNvSpPr txBox="1"/>
            </xdr:nvSpPr>
            <xdr:spPr>
              <a:xfrm>
                <a:off x="8071226" y="6913971"/>
                <a:ext cx="441118" cy="844866"/>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❹</a:t>
                </a:r>
              </a:p>
            </xdr:txBody>
          </xdr:sp>
        </xdr:grpSp>
        <xdr:grpSp>
          <xdr:nvGrpSpPr>
            <xdr:cNvPr id="45" name="グループ化 44"/>
            <xdr:cNvGrpSpPr/>
          </xdr:nvGrpSpPr>
          <xdr:grpSpPr>
            <a:xfrm>
              <a:off x="11282305" y="5679030"/>
              <a:ext cx="5357870" cy="1902868"/>
              <a:chOff x="6992509" y="6913484"/>
              <a:chExt cx="1524267" cy="797309"/>
            </a:xfrm>
          </xdr:grpSpPr>
          <xdr:sp macro="" textlink="">
            <xdr:nvSpPr>
              <xdr:cNvPr id="52" name="正方形/長方形 51"/>
              <xdr:cNvSpPr/>
            </xdr:nvSpPr>
            <xdr:spPr>
              <a:xfrm>
                <a:off x="6992509" y="6916582"/>
                <a:ext cx="1524267" cy="79421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テキスト ボックス 52"/>
              <xdr:cNvSpPr txBox="1"/>
            </xdr:nvSpPr>
            <xdr:spPr>
              <a:xfrm>
                <a:off x="8413804" y="6913484"/>
                <a:ext cx="98540" cy="169665"/>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❹</a:t>
                </a:r>
              </a:p>
            </xdr:txBody>
          </xdr:sp>
        </xdr:grpSp>
        <xdr:grpSp>
          <xdr:nvGrpSpPr>
            <xdr:cNvPr id="46" name="グループ化 45"/>
            <xdr:cNvGrpSpPr/>
          </xdr:nvGrpSpPr>
          <xdr:grpSpPr>
            <a:xfrm>
              <a:off x="11310880" y="7775723"/>
              <a:ext cx="5357870" cy="958702"/>
              <a:chOff x="6992509" y="6894029"/>
              <a:chExt cx="1524267" cy="816765"/>
            </a:xfrm>
          </xdr:grpSpPr>
          <xdr:sp macro="" textlink="">
            <xdr:nvSpPr>
              <xdr:cNvPr id="50" name="正方形/長方形 49"/>
              <xdr:cNvSpPr/>
            </xdr:nvSpPr>
            <xdr:spPr>
              <a:xfrm>
                <a:off x="6992509" y="6894029"/>
                <a:ext cx="1524267" cy="81676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1" name="テキスト ボックス 50"/>
              <xdr:cNvSpPr txBox="1"/>
            </xdr:nvSpPr>
            <xdr:spPr>
              <a:xfrm>
                <a:off x="8413804" y="6901511"/>
                <a:ext cx="98540" cy="265591"/>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❹</a:t>
                </a:r>
              </a:p>
            </xdr:txBody>
          </xdr:sp>
        </xdr:grpSp>
        <xdr:grpSp>
          <xdr:nvGrpSpPr>
            <xdr:cNvPr id="47" name="グループ化 46"/>
            <xdr:cNvGrpSpPr/>
          </xdr:nvGrpSpPr>
          <xdr:grpSpPr>
            <a:xfrm>
              <a:off x="11301355" y="8832998"/>
              <a:ext cx="5357870" cy="1234927"/>
              <a:chOff x="6992509" y="6894029"/>
              <a:chExt cx="1524267" cy="816765"/>
            </a:xfrm>
          </xdr:grpSpPr>
          <xdr:sp macro="" textlink="">
            <xdr:nvSpPr>
              <xdr:cNvPr id="48" name="正方形/長方形 47"/>
              <xdr:cNvSpPr/>
            </xdr:nvSpPr>
            <xdr:spPr>
              <a:xfrm>
                <a:off x="6992509" y="6894029"/>
                <a:ext cx="1524267" cy="81676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 name="テキスト ボックス 48"/>
              <xdr:cNvSpPr txBox="1"/>
            </xdr:nvSpPr>
            <xdr:spPr>
              <a:xfrm>
                <a:off x="8413804" y="6901511"/>
                <a:ext cx="98540" cy="204510"/>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❹</a:t>
                </a:r>
              </a:p>
            </xdr:txBody>
          </xdr:sp>
        </xdr:grpSp>
      </xdr:grpSp>
      <xdr:grpSp>
        <xdr:nvGrpSpPr>
          <xdr:cNvPr id="39" name="グループ化 38"/>
          <xdr:cNvGrpSpPr/>
        </xdr:nvGrpSpPr>
        <xdr:grpSpPr>
          <a:xfrm>
            <a:off x="8167629" y="5372109"/>
            <a:ext cx="2814695" cy="381000"/>
            <a:chOff x="13415905" y="6463177"/>
            <a:chExt cx="1298892" cy="348889"/>
          </a:xfrm>
        </xdr:grpSpPr>
        <xdr:sp macro="" textlink="">
          <xdr:nvSpPr>
            <xdr:cNvPr id="40" name="正方形/長方形 39"/>
            <xdr:cNvSpPr/>
          </xdr:nvSpPr>
          <xdr:spPr>
            <a:xfrm>
              <a:off x="13415905" y="6463177"/>
              <a:ext cx="1298892" cy="34888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テキスト ボックス 40"/>
            <xdr:cNvSpPr txBox="1"/>
          </xdr:nvSpPr>
          <xdr:spPr>
            <a:xfrm>
              <a:off x="14543374" y="6471082"/>
              <a:ext cx="162632" cy="314816"/>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❺</a:t>
              </a:r>
            </a:p>
          </xdr:txBody>
        </xdr:sp>
      </xdr:grpSp>
    </xdr:grpSp>
    <xdr:clientData/>
  </xdr:twoCellAnchor>
  <xdr:twoCellAnchor>
    <xdr:from>
      <xdr:col>10</xdr:col>
      <xdr:colOff>594615</xdr:colOff>
      <xdr:row>58</xdr:row>
      <xdr:rowOff>66675</xdr:rowOff>
    </xdr:from>
    <xdr:to>
      <xdr:col>18</xdr:col>
      <xdr:colOff>686447</xdr:colOff>
      <xdr:row>72</xdr:row>
      <xdr:rowOff>123825</xdr:rowOff>
    </xdr:to>
    <xdr:grpSp>
      <xdr:nvGrpSpPr>
        <xdr:cNvPr id="56" name="グループ化 55"/>
        <xdr:cNvGrpSpPr/>
      </xdr:nvGrpSpPr>
      <xdr:grpSpPr>
        <a:xfrm>
          <a:off x="6829568" y="10474699"/>
          <a:ext cx="5255503" cy="2361079"/>
          <a:chOff x="10805415" y="10715625"/>
          <a:chExt cx="4968632" cy="2438400"/>
        </a:xfrm>
      </xdr:grpSpPr>
      <xdr:pic>
        <xdr:nvPicPr>
          <xdr:cNvPr id="57" name="図 56"/>
          <xdr:cNvPicPr>
            <a:picLocks noChangeAspect="1"/>
          </xdr:cNvPicPr>
        </xdr:nvPicPr>
        <xdr:blipFill>
          <a:blip xmlns:r="http://schemas.openxmlformats.org/officeDocument/2006/relationships" r:embed="rId4"/>
          <a:stretch>
            <a:fillRect/>
          </a:stretch>
        </xdr:blipFill>
        <xdr:spPr>
          <a:xfrm>
            <a:off x="10805415" y="10715625"/>
            <a:ext cx="4968632" cy="2423476"/>
          </a:xfrm>
          <a:prstGeom prst="rect">
            <a:avLst/>
          </a:prstGeom>
          <a:ln>
            <a:solidFill>
              <a:schemeClr val="tx1">
                <a:lumMod val="50000"/>
                <a:lumOff val="50000"/>
              </a:schemeClr>
            </a:solidFill>
          </a:ln>
        </xdr:spPr>
      </xdr:pic>
      <xdr:grpSp>
        <xdr:nvGrpSpPr>
          <xdr:cNvPr id="58" name="グループ化 57"/>
          <xdr:cNvGrpSpPr/>
        </xdr:nvGrpSpPr>
        <xdr:grpSpPr>
          <a:xfrm>
            <a:off x="10810657" y="12415950"/>
            <a:ext cx="4953218" cy="738075"/>
            <a:chOff x="7748886" y="11770201"/>
            <a:chExt cx="3716876" cy="1254683"/>
          </a:xfrm>
        </xdr:grpSpPr>
        <xdr:sp macro="" textlink="">
          <xdr:nvSpPr>
            <xdr:cNvPr id="59" name="正方形/長方形 58"/>
            <xdr:cNvSpPr/>
          </xdr:nvSpPr>
          <xdr:spPr>
            <a:xfrm>
              <a:off x="7748886" y="11770201"/>
              <a:ext cx="3716876" cy="125468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0" name="テキスト ボックス 59"/>
            <xdr:cNvSpPr txBox="1"/>
          </xdr:nvSpPr>
          <xdr:spPr>
            <a:xfrm>
              <a:off x="11194156" y="11778174"/>
              <a:ext cx="263938" cy="582841"/>
            </a:xfrm>
            <a:prstGeom prst="rect">
              <a:avLst/>
            </a:prstGeom>
            <a:solidFill>
              <a:srgbClr val="FF0000"/>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chemeClr val="bg1"/>
                  </a:solidFill>
                  <a:latin typeface="ＭＳ ゴシック" panose="020B0609070205080204" pitchFamily="49" charset="-128"/>
                  <a:ea typeface="ＭＳ ゴシック" panose="020B0609070205080204" pitchFamily="49" charset="-128"/>
                </a:rPr>
                <a:t>❻</a:t>
              </a:r>
            </a:p>
          </xdr:txBody>
        </xdr:sp>
      </xdr:grpSp>
    </xdr:grpSp>
    <xdr:clientData/>
  </xdr:twoCellAnchor>
  <xdr:twoCellAnchor editAs="oneCell">
    <xdr:from>
      <xdr:col>2</xdr:col>
      <xdr:colOff>274320</xdr:colOff>
      <xdr:row>86</xdr:row>
      <xdr:rowOff>297180</xdr:rowOff>
    </xdr:from>
    <xdr:to>
      <xdr:col>9</xdr:col>
      <xdr:colOff>755219</xdr:colOff>
      <xdr:row>91</xdr:row>
      <xdr:rowOff>182880</xdr:rowOff>
    </xdr:to>
    <xdr:pic>
      <xdr:nvPicPr>
        <xdr:cNvPr id="61" name="図 60"/>
        <xdr:cNvPicPr>
          <a:picLocks noChangeAspect="1"/>
        </xdr:cNvPicPr>
      </xdr:nvPicPr>
      <xdr:blipFill>
        <a:blip xmlns:r="http://schemas.openxmlformats.org/officeDocument/2006/relationships" r:embed="rId5"/>
        <a:stretch>
          <a:fillRect/>
        </a:stretch>
      </xdr:blipFill>
      <xdr:spPr>
        <a:xfrm>
          <a:off x="952500" y="16611600"/>
          <a:ext cx="4892879" cy="1363980"/>
        </a:xfrm>
        <a:prstGeom prst="rect">
          <a:avLst/>
        </a:prstGeom>
        <a:ln>
          <a:solidFill>
            <a:schemeClr val="tx1">
              <a:lumMod val="50000"/>
              <a:lumOff val="50000"/>
            </a:schemeClr>
          </a:solidFill>
        </a:ln>
      </xdr:spPr>
    </xdr:pic>
    <xdr:clientData/>
  </xdr:twoCellAnchor>
  <xdr:oneCellAnchor>
    <xdr:from>
      <xdr:col>4</xdr:col>
      <xdr:colOff>268829</xdr:colOff>
      <xdr:row>85</xdr:row>
      <xdr:rowOff>225529</xdr:rowOff>
    </xdr:from>
    <xdr:ext cx="748923" cy="276944"/>
    <xdr:sp macro="" textlink="">
      <xdr:nvSpPr>
        <xdr:cNvPr id="62" name="テキスト ボックス 61"/>
        <xdr:cNvSpPr txBox="1"/>
      </xdr:nvSpPr>
      <xdr:spPr>
        <a:xfrm>
          <a:off x="2097629" y="16288489"/>
          <a:ext cx="748923" cy="276944"/>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必須項目</a:t>
          </a:r>
        </a:p>
      </xdr:txBody>
    </xdr:sp>
    <xdr:clientData/>
  </xdr:oneCellAnchor>
  <xdr:twoCellAnchor>
    <xdr:from>
      <xdr:col>3</xdr:col>
      <xdr:colOff>320040</xdr:colOff>
      <xdr:row>86</xdr:row>
      <xdr:rowOff>251013</xdr:rowOff>
    </xdr:from>
    <xdr:to>
      <xdr:col>5</xdr:col>
      <xdr:colOff>33691</xdr:colOff>
      <xdr:row>87</xdr:row>
      <xdr:rowOff>335280</xdr:rowOff>
    </xdr:to>
    <xdr:cxnSp macro="">
      <xdr:nvCxnSpPr>
        <xdr:cNvPr id="63" name="直線矢印コネクタ 62"/>
        <xdr:cNvCxnSpPr>
          <a:stCxn id="62" idx="2"/>
        </xdr:cNvCxnSpPr>
      </xdr:nvCxnSpPr>
      <xdr:spPr>
        <a:xfrm flipH="1">
          <a:off x="1539240" y="16565433"/>
          <a:ext cx="932851" cy="411927"/>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33691</xdr:colOff>
      <xdr:row>86</xdr:row>
      <xdr:rowOff>251013</xdr:rowOff>
    </xdr:from>
    <xdr:to>
      <xdr:col>5</xdr:col>
      <xdr:colOff>91440</xdr:colOff>
      <xdr:row>87</xdr:row>
      <xdr:rowOff>327660</xdr:rowOff>
    </xdr:to>
    <xdr:cxnSp macro="">
      <xdr:nvCxnSpPr>
        <xdr:cNvPr id="64" name="直線矢印コネクタ 63"/>
        <xdr:cNvCxnSpPr>
          <a:stCxn id="62" idx="2"/>
        </xdr:cNvCxnSpPr>
      </xdr:nvCxnSpPr>
      <xdr:spPr>
        <a:xfrm>
          <a:off x="2472091" y="16565433"/>
          <a:ext cx="57749" cy="404307"/>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22860</xdr:colOff>
      <xdr:row>86</xdr:row>
      <xdr:rowOff>266700</xdr:rowOff>
    </xdr:from>
    <xdr:to>
      <xdr:col>8</xdr:col>
      <xdr:colOff>60960</xdr:colOff>
      <xdr:row>87</xdr:row>
      <xdr:rowOff>220980</xdr:rowOff>
    </xdr:to>
    <xdr:cxnSp macro="">
      <xdr:nvCxnSpPr>
        <xdr:cNvPr id="65" name="直線矢印コネクタ 64"/>
        <xdr:cNvCxnSpPr/>
      </xdr:nvCxnSpPr>
      <xdr:spPr>
        <a:xfrm>
          <a:off x="2461260" y="16581120"/>
          <a:ext cx="1866900" cy="281940"/>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385482</xdr:colOff>
      <xdr:row>90</xdr:row>
      <xdr:rowOff>0</xdr:rowOff>
    </xdr:from>
    <xdr:to>
      <xdr:col>8</xdr:col>
      <xdr:colOff>513230</xdr:colOff>
      <xdr:row>91</xdr:row>
      <xdr:rowOff>359038</xdr:rowOff>
    </xdr:to>
    <xdr:cxnSp macro="">
      <xdr:nvCxnSpPr>
        <xdr:cNvPr id="66" name="直線矢印コネクタ 65"/>
        <xdr:cNvCxnSpPr>
          <a:stCxn id="67" idx="0"/>
        </xdr:cNvCxnSpPr>
      </xdr:nvCxnSpPr>
      <xdr:spPr>
        <a:xfrm flipH="1" flipV="1">
          <a:off x="4652682" y="17588753"/>
          <a:ext cx="127748" cy="699697"/>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5</xdr:col>
      <xdr:colOff>516816</xdr:colOff>
      <xdr:row>91</xdr:row>
      <xdr:rowOff>359038</xdr:rowOff>
    </xdr:from>
    <xdr:ext cx="3650428" cy="461682"/>
    <xdr:sp macro="" textlink="">
      <xdr:nvSpPr>
        <xdr:cNvPr id="67" name="テキスト ボックス 66"/>
        <xdr:cNvSpPr txBox="1"/>
      </xdr:nvSpPr>
      <xdr:spPr>
        <a:xfrm>
          <a:off x="2955216" y="18288450"/>
          <a:ext cx="3650428" cy="461682"/>
        </a:xfrm>
        <a:prstGeom prst="rect">
          <a:avLst/>
        </a:prstGeom>
        <a:solidFill>
          <a:schemeClr val="bg1"/>
        </a:solidFill>
        <a:ln w="952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050" b="0">
              <a:solidFill>
                <a:schemeClr val="tx1"/>
              </a:solidFill>
              <a:effectLst/>
              <a:latin typeface="ＭＳ Ｐゴシック" panose="020B0600070205080204" pitchFamily="50" charset="-128"/>
              <a:ea typeface="ＭＳ Ｐゴシック" panose="020B0600070205080204" pitchFamily="50" charset="-128"/>
              <a:cs typeface="+mn-cs"/>
            </a:rPr>
            <a:t>卵塊数</a:t>
          </a:r>
          <a:r>
            <a:rPr kumimoji="1" lang="ja-JP" altLang="ja-JP" sz="1050" b="0">
              <a:solidFill>
                <a:schemeClr val="tx1"/>
              </a:solidFill>
              <a:effectLst/>
              <a:latin typeface="ＭＳ Ｐゴシック" panose="020B0600070205080204" pitchFamily="50" charset="-128"/>
              <a:ea typeface="ＭＳ Ｐゴシック" panose="020B0600070205080204" pitchFamily="50" charset="-128"/>
              <a:cs typeface="+mn-cs"/>
            </a:rPr>
            <a:t>（必須項目）が未入力のため、修正が必要</a:t>
          </a:r>
          <a:endParaRPr kumimoji="1" lang="en-US" altLang="ja-JP" sz="1050" b="0">
            <a:solidFill>
              <a:schemeClr val="tx1"/>
            </a:solidFill>
            <a:effectLst/>
            <a:latin typeface="ＭＳ Ｐゴシック" panose="020B0600070205080204" pitchFamily="50" charset="-128"/>
            <a:ea typeface="ＭＳ Ｐゴシック" panose="020B0600070205080204" pitchFamily="50" charset="-128"/>
            <a:cs typeface="+mn-cs"/>
          </a:endParaRPr>
        </a:p>
        <a:p>
          <a:pPr algn="ctr"/>
          <a:r>
            <a:rPr kumimoji="1" lang="ja-JP" altLang="ja-JP" sz="1050" b="0">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ja-JP" altLang="en-US" sz="1050" b="0">
              <a:solidFill>
                <a:schemeClr val="tx1"/>
              </a:solidFill>
              <a:effectLst/>
              <a:latin typeface="ＭＳ Ｐゴシック" panose="020B0600070205080204" pitchFamily="50" charset="-128"/>
              <a:ea typeface="ＭＳ Ｐゴシック" panose="020B0600070205080204" pitchFamily="50" charset="-128"/>
              <a:cs typeface="+mn-cs"/>
            </a:rPr>
            <a:t>新たな卵塊が確認できなかった場合は</a:t>
          </a:r>
          <a:r>
            <a:rPr kumimoji="1" lang="en-US" altLang="ja-JP" sz="1050" b="0">
              <a:solidFill>
                <a:schemeClr val="tx1"/>
              </a:solidFill>
              <a:effectLst/>
              <a:latin typeface="ＭＳ Ｐゴシック" panose="020B0600070205080204" pitchFamily="50" charset="-128"/>
              <a:ea typeface="ＭＳ Ｐゴシック" panose="020B0600070205080204" pitchFamily="50" charset="-128"/>
              <a:cs typeface="+mn-cs"/>
            </a:rPr>
            <a:t>0</a:t>
          </a:r>
          <a:r>
            <a:rPr kumimoji="1" lang="ja-JP" altLang="en-US" sz="1050" b="0">
              <a:solidFill>
                <a:schemeClr val="tx1"/>
              </a:solidFill>
              <a:effectLst/>
              <a:latin typeface="ＭＳ Ｐゴシック" panose="020B0600070205080204" pitchFamily="50" charset="-128"/>
              <a:ea typeface="ＭＳ Ｐゴシック" panose="020B0600070205080204" pitchFamily="50" charset="-128"/>
              <a:cs typeface="+mn-cs"/>
            </a:rPr>
            <a:t>を入力</a:t>
          </a:r>
          <a:r>
            <a:rPr kumimoji="1" lang="ja-JP" altLang="ja-JP" sz="1050" b="0">
              <a:solidFill>
                <a:schemeClr val="tx1"/>
              </a:solidFill>
              <a:effectLst/>
              <a:latin typeface="ＭＳ Ｐゴシック" panose="020B0600070205080204" pitchFamily="50" charset="-128"/>
              <a:ea typeface="ＭＳ Ｐゴシック" panose="020B0600070205080204" pitchFamily="50" charset="-128"/>
              <a:cs typeface="+mn-cs"/>
            </a:rPr>
            <a:t>）</a:t>
          </a:r>
          <a:endParaRPr lang="ja-JP" altLang="ja-JP" sz="1050">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8</xdr:col>
      <xdr:colOff>327211</xdr:colOff>
      <xdr:row>88</xdr:row>
      <xdr:rowOff>165847</xdr:rowOff>
    </xdr:from>
    <xdr:ext cx="368691" cy="275717"/>
    <xdr:sp macro="" textlink="">
      <xdr:nvSpPr>
        <xdr:cNvPr id="68" name="テキスト ボックス 67"/>
        <xdr:cNvSpPr txBox="1"/>
      </xdr:nvSpPr>
      <xdr:spPr>
        <a:xfrm>
          <a:off x="4594411" y="17306365"/>
          <a:ext cx="36869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0">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en-US" altLang="ja-JP" sz="1100" b="0" baseline="0">
              <a:solidFill>
                <a:schemeClr val="tx1"/>
              </a:solidFill>
              <a:effectLst/>
              <a:latin typeface="ＭＳ Ｐゴシック" panose="020B0600070205080204" pitchFamily="50" charset="-128"/>
              <a:ea typeface="ＭＳ Ｐゴシック" panose="020B0600070205080204" pitchFamily="50" charset="-128"/>
              <a:cs typeface="+mn-cs"/>
            </a:rPr>
            <a:t> 1</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0</xdr:colOff>
      <xdr:row>83</xdr:row>
      <xdr:rowOff>8965</xdr:rowOff>
    </xdr:from>
    <xdr:ext cx="712302" cy="2319483"/>
    <xdr:sp macro="" textlink="">
      <xdr:nvSpPr>
        <xdr:cNvPr id="69" name="テキスト ボックス 68"/>
        <xdr:cNvSpPr txBox="1"/>
      </xdr:nvSpPr>
      <xdr:spPr>
        <a:xfrm>
          <a:off x="0" y="15795812"/>
          <a:ext cx="712302" cy="2319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36000" rIns="36000" rtlCol="0" anchor="t">
          <a:spAutoFit/>
        </a:bodyPr>
        <a:lstStyle/>
        <a:p>
          <a:r>
            <a:rPr kumimoji="1" lang="ja-JP" altLang="en-US" sz="1050" b="1">
              <a:solidFill>
                <a:schemeClr val="bg1"/>
              </a:solidFill>
              <a:latin typeface="メイリオ" panose="020B0604030504040204" pitchFamily="50" charset="-128"/>
              <a:ea typeface="メイリオ" panose="020B0604030504040204" pitchFamily="50" charset="-128"/>
            </a:rPr>
            <a:t>入力の際の</a:t>
          </a:r>
          <a:endParaRPr kumimoji="1" lang="en-US" altLang="ja-JP" sz="1050" b="1">
            <a:solidFill>
              <a:schemeClr val="bg1"/>
            </a:solidFill>
            <a:latin typeface="メイリオ" panose="020B0604030504040204" pitchFamily="50" charset="-128"/>
            <a:ea typeface="メイリオ" panose="020B0604030504040204" pitchFamily="50" charset="-128"/>
          </a:endParaRPr>
        </a:p>
        <a:p>
          <a:r>
            <a:rPr kumimoji="1" lang="ja-JP" altLang="en-US" sz="1800" b="1">
              <a:solidFill>
                <a:schemeClr val="bg1"/>
              </a:solidFill>
              <a:latin typeface="メイリオ" panose="020B0604030504040204" pitchFamily="50" charset="-128"/>
              <a:ea typeface="メイリオ" panose="020B0604030504040204" pitchFamily="50" charset="-128"/>
            </a:rPr>
            <a:t>　注意事項</a:t>
          </a:r>
        </a:p>
      </xdr:txBody>
    </xdr:sp>
    <xdr:clientData/>
  </xdr:oneCellAnchor>
  <xdr:twoCellAnchor>
    <xdr:from>
      <xdr:col>11</xdr:col>
      <xdr:colOff>277906</xdr:colOff>
      <xdr:row>85</xdr:row>
      <xdr:rowOff>125506</xdr:rowOff>
    </xdr:from>
    <xdr:to>
      <xdr:col>21</xdr:col>
      <xdr:colOff>106456</xdr:colOff>
      <xdr:row>91</xdr:row>
      <xdr:rowOff>17929</xdr:rowOff>
    </xdr:to>
    <xdr:grpSp>
      <xdr:nvGrpSpPr>
        <xdr:cNvPr id="70" name="グループ化 69"/>
        <xdr:cNvGrpSpPr/>
      </xdr:nvGrpSpPr>
      <xdr:grpSpPr>
        <a:xfrm>
          <a:off x="7158318" y="16123024"/>
          <a:ext cx="7161679" cy="1627093"/>
          <a:chOff x="6823263" y="14491449"/>
          <a:chExt cx="6534147" cy="1622611"/>
        </a:xfrm>
      </xdr:grpSpPr>
      <xdr:sp macro="" textlink="">
        <xdr:nvSpPr>
          <xdr:cNvPr id="71" name="テキスト ボックス 70"/>
          <xdr:cNvSpPr txBox="1"/>
        </xdr:nvSpPr>
        <xdr:spPr>
          <a:xfrm>
            <a:off x="6823263" y="14491449"/>
            <a:ext cx="6534147" cy="162261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100"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黄色</a:t>
            </a:r>
            <a:r>
              <a:rPr kumimoji="1" lang="ja-JP" altLang="en-US" sz="1200" b="1"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en-US" altLang="ja-JP"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要修正</a:t>
            </a:r>
            <a:r>
              <a:rPr kumimoji="1" lang="en-US" altLang="ja-JP"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入力</a:t>
            </a:r>
            <a:r>
              <a:rPr kumimoji="1" lang="en-US" altLang="ja-JP" sz="12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200" b="1">
                <a:solidFill>
                  <a:schemeClr val="dk1"/>
                </a:solidFill>
                <a:effectLst/>
                <a:latin typeface="ＭＳ Ｐゴシック" panose="020B0600070205080204" pitchFamily="50" charset="-128"/>
                <a:ea typeface="ＭＳ Ｐゴシック" panose="020B0600070205080204" pitchFamily="50" charset="-128"/>
                <a:cs typeface="+mn-cs"/>
              </a:rPr>
              <a:t>修正願います</a:t>
            </a:r>
            <a:r>
              <a:rPr kumimoji="1"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（例：左図 </a:t>
            </a:r>
            <a:r>
              <a:rPr kumimoji="1" lang="en-US" altLang="ja-JP" sz="1050" b="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050" b="0" baseline="0">
                <a:solidFill>
                  <a:schemeClr val="dk1"/>
                </a:solidFill>
                <a:effectLst/>
                <a:latin typeface="ＭＳ Ｐゴシック" panose="020B0600070205080204" pitchFamily="50" charset="-128"/>
                <a:ea typeface="ＭＳ Ｐゴシック" panose="020B0600070205080204" pitchFamily="50" charset="-128"/>
                <a:cs typeface="+mn-cs"/>
              </a:rPr>
              <a:t> 1</a:t>
            </a:r>
            <a:r>
              <a:rPr kumimoji="1"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a:t>
            </a:r>
            <a:endParaRPr kumimoji="1" lang="en-US" altLang="ja-JP" sz="900" b="0">
              <a:solidFill>
                <a:schemeClr val="dk1"/>
              </a:solidFill>
              <a:effectLst/>
              <a:latin typeface="ＭＳ Ｐゴシック" panose="020B0600070205080204" pitchFamily="50" charset="-128"/>
              <a:ea typeface="ＭＳ Ｐゴシック" panose="020B0600070205080204" pitchFamily="50" charset="-128"/>
              <a:cs typeface="+mn-cs"/>
            </a:endParaRPr>
          </a:p>
          <a:p>
            <a:pPr rtl="0" eaLnBrk="1" latinLnBrk="0" hangingPunct="1"/>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＜エラー</a:t>
            </a:r>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の</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原因＞</a:t>
            </a:r>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必須項目なのに未入力、登録されていない</a:t>
            </a:r>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地区</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名　など</a:t>
            </a:r>
            <a:endPar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000" b="0">
                <a:solidFill>
                  <a:schemeClr val="dk1"/>
                </a:solidFill>
                <a:effectLst/>
                <a:latin typeface="+mn-lt"/>
                <a:ea typeface="+mn-ea"/>
                <a:cs typeface="+mn-cs"/>
              </a:rPr>
              <a:t>　　　　　　　　　　　　　　　　　　　　（</a:t>
            </a:r>
            <a:r>
              <a:rPr kumimoji="1" lang="ja-JP" altLang="ja-JP" sz="1000" b="0">
                <a:solidFill>
                  <a:schemeClr val="dk1"/>
                </a:solidFill>
                <a:effectLst/>
                <a:latin typeface="+mn-lt"/>
                <a:ea typeface="+mn-ea"/>
                <a:cs typeface="+mn-cs"/>
              </a:rPr>
              <a:t>入力する前に黄色になることがありますが、入力すると消えます</a:t>
            </a:r>
            <a:r>
              <a:rPr kumimoji="1" lang="ja-JP" altLang="en-US" sz="1000" b="0">
                <a:solidFill>
                  <a:schemeClr val="dk1"/>
                </a:solidFill>
                <a:effectLst/>
                <a:latin typeface="+mn-lt"/>
                <a:ea typeface="+mn-ea"/>
                <a:cs typeface="+mn-cs"/>
              </a:rPr>
              <a:t>）</a:t>
            </a:r>
            <a:endParaRPr lang="ja-JP" altLang="ja-JP" sz="900">
              <a:effectLst/>
            </a:endParaRPr>
          </a:p>
          <a:p>
            <a:pPr rtl="0" eaLnBrk="1" latinLnBrk="0" hangingPunct="1"/>
            <a:r>
              <a:rPr kumimoji="1" lang="ja-JP" altLang="en-US" sz="1050" b="1">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⇒そのままではデータを解析に使用できず集計対象外となるため、後日問い合わせとなります</a:t>
            </a:r>
            <a:endPar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endParaRPr>
          </a:p>
          <a:p>
            <a:pPr rtl="0" eaLnBrk="1" latinLnBrk="0" hangingPunct="1"/>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endParaRPr>
          </a:p>
          <a:p>
            <a:pPr rtl="0" eaLnBrk="1" latinLnBrk="0" hangingPunct="1"/>
            <a:r>
              <a:rPr kumimoji="1" lang="ja-JP" altLang="ja-JP" sz="1050" b="1">
                <a:solidFill>
                  <a:schemeClr val="dk1"/>
                </a:solidFill>
                <a:effectLst/>
                <a:latin typeface="+mn-lt"/>
                <a:ea typeface="+mn-ea"/>
                <a:cs typeface="+mn-cs"/>
              </a:rPr>
              <a:t>　　　　 </a:t>
            </a:r>
            <a:r>
              <a:rPr kumimoji="1" lang="en-US" altLang="ja-JP" sz="1050" b="1">
                <a:solidFill>
                  <a:schemeClr val="dk1"/>
                </a:solidFill>
                <a:effectLst/>
                <a:latin typeface="+mn-lt"/>
                <a:ea typeface="+mn-ea"/>
                <a:cs typeface="+mn-cs"/>
              </a:rPr>
              <a:t>  </a:t>
            </a:r>
            <a:r>
              <a:rPr kumimoji="1" lang="ja-JP" altLang="en-US" sz="105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灰色</a:t>
            </a:r>
            <a:r>
              <a:rPr kumimoji="1" lang="en-US" altLang="ja-JP" sz="1100" b="1" baseline="0">
                <a:solidFill>
                  <a:schemeClr val="dk1"/>
                </a:solidFill>
                <a:effectLst/>
                <a:latin typeface="+mn-lt"/>
                <a:ea typeface="+mn-ea"/>
                <a:cs typeface="+mn-cs"/>
              </a:rPr>
              <a:t> </a:t>
            </a:r>
            <a:r>
              <a:rPr kumimoji="1" lang="ja-JP" altLang="en-US" sz="1100" b="0" baseline="0">
                <a:solidFill>
                  <a:schemeClr val="dk1"/>
                </a:solidFill>
                <a:effectLst/>
                <a:latin typeface="+mn-lt"/>
                <a:ea typeface="+mn-ea"/>
                <a:cs typeface="+mn-cs"/>
              </a:rPr>
              <a:t>入力する必要はありません</a:t>
            </a:r>
            <a:endParaRPr lang="ja-JP" altLang="ja-JP" sz="1100" b="0">
              <a:effectLst/>
            </a:endParaRPr>
          </a:p>
          <a:p>
            <a:pPr rtl="0" eaLnBrk="1" latinLnBrk="0" hangingPunct="1"/>
            <a:r>
              <a:rPr kumimoji="1" lang="ja-JP" altLang="ja-JP" sz="1050" b="0">
                <a:solidFill>
                  <a:schemeClr val="dk1"/>
                </a:solidFill>
                <a:effectLst/>
                <a:latin typeface="+mn-lt"/>
                <a:ea typeface="+mn-ea"/>
                <a:cs typeface="+mn-cs"/>
              </a:rPr>
              <a:t>　　　　</a:t>
            </a:r>
            <a:r>
              <a:rPr kumimoji="1" lang="ja-JP" altLang="en-US" sz="1050" b="0">
                <a:solidFill>
                  <a:schemeClr val="dk1"/>
                </a:solidFill>
                <a:effectLst/>
                <a:latin typeface="+mn-lt"/>
                <a:ea typeface="+mn-ea"/>
                <a:cs typeface="+mn-cs"/>
              </a:rPr>
              <a:t>　　自動的に入力されるか、入力の必要がない部分です</a:t>
            </a:r>
            <a:endPar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endParaRPr>
          </a:p>
          <a:p>
            <a:pPr rtl="0" eaLnBrk="1" latinLnBrk="0" hangingPunct="1"/>
            <a:endParaRPr lang="ja-JP" altLang="ja-JP" sz="1100" b="1">
              <a:effectLst/>
              <a:latin typeface="ＭＳ Ｐゴシック" panose="020B0600070205080204" pitchFamily="50" charset="-128"/>
              <a:ea typeface="ＭＳ Ｐゴシック" panose="020B0600070205080204" pitchFamily="50" charset="-128"/>
            </a:endParaRPr>
          </a:p>
        </xdr:txBody>
      </xdr:sp>
      <xdr:sp macro="" textlink="">
        <xdr:nvSpPr>
          <xdr:cNvPr id="73" name="正方形/長方形 72"/>
          <xdr:cNvSpPr/>
        </xdr:nvSpPr>
        <xdr:spPr>
          <a:xfrm>
            <a:off x="6934202" y="14563164"/>
            <a:ext cx="418876" cy="151727"/>
          </a:xfrm>
          <a:prstGeom prst="rect">
            <a:avLst/>
          </a:prstGeom>
          <a:solidFill>
            <a:srgbClr val="FFFF00"/>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4" name="正方形/長方形 73"/>
          <xdr:cNvSpPr/>
        </xdr:nvSpPr>
        <xdr:spPr>
          <a:xfrm>
            <a:off x="6945941" y="15424450"/>
            <a:ext cx="418876" cy="151728"/>
          </a:xfrm>
          <a:prstGeom prst="rect">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7620</xdr:colOff>
      <xdr:row>0</xdr:row>
      <xdr:rowOff>220980</xdr:rowOff>
    </xdr:from>
    <xdr:ext cx="3593503" cy="1120140"/>
    <xdr:sp macro="" textlink="">
      <xdr:nvSpPr>
        <xdr:cNvPr id="2" name="Text Box 10"/>
        <xdr:cNvSpPr txBox="1">
          <a:spLocks noChangeArrowheads="1"/>
        </xdr:cNvSpPr>
      </xdr:nvSpPr>
      <xdr:spPr bwMode="auto">
        <a:xfrm>
          <a:off x="9875520" y="220980"/>
          <a:ext cx="3593503" cy="1120140"/>
        </a:xfrm>
        <a:prstGeom prst="rect">
          <a:avLst/>
        </a:prstGeom>
        <a:solidFill>
          <a:srgbClr xmlns:mc="http://schemas.openxmlformats.org/markup-compatibility/2006" xmlns:a14="http://schemas.microsoft.com/office/drawing/2010/main" val="99CCFF" mc:Ignorable="a14" a14:legacySpreadsheetColorIndex="44"/>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0" bIns="0" anchor="t" upright="1"/>
        <a:lstStyle/>
        <a:p>
          <a:pPr algn="l" rtl="0">
            <a:lnSpc>
              <a:spcPts val="1700"/>
            </a:lnSpc>
            <a:defRPr sz="1000"/>
          </a:pPr>
          <a:r>
            <a:rPr lang="en-US" altLang="ja-JP" sz="1400" b="1" i="0" u="none" strike="noStrike" baseline="0">
              <a:solidFill>
                <a:srgbClr val="0000FF"/>
              </a:solidFill>
              <a:latin typeface="ＭＳ Ｐゴシック"/>
              <a:ea typeface="ＭＳ Ｐゴシック"/>
            </a:rPr>
            <a:t>※</a:t>
          </a:r>
          <a:r>
            <a:rPr lang="ja-JP" altLang="en-US" sz="1400" b="1" i="0" u="none" strike="noStrike" baseline="0">
              <a:solidFill>
                <a:srgbClr val="0000FF"/>
              </a:solidFill>
              <a:latin typeface="ＭＳ Ｐゴシック"/>
              <a:ea typeface="ＭＳ Ｐゴシック"/>
            </a:rPr>
            <a:t>調査を行った地区名を最初にご入力ください</a:t>
          </a:r>
        </a:p>
        <a:p>
          <a:pPr algn="l" rtl="0">
            <a:lnSpc>
              <a:spcPts val="1700"/>
            </a:lnSpc>
            <a:defRPr sz="1000"/>
          </a:pPr>
          <a:r>
            <a:rPr lang="ja-JP" altLang="en-US" sz="1000" b="1" i="0" u="none" strike="noStrike" baseline="0">
              <a:solidFill>
                <a:srgbClr val="0000FF"/>
              </a:solidFill>
              <a:latin typeface="ＭＳ Ｐゴシック"/>
              <a:ea typeface="ＭＳ Ｐゴシック"/>
            </a:rPr>
            <a:t>入力フォームのシートにデータを入力される前に、本シートの「調査地区名リスト（</a:t>
          </a:r>
          <a:r>
            <a:rPr lang="en-US" altLang="ja-JP" sz="1000" b="1" i="0" u="none" strike="noStrike" baseline="0">
              <a:solidFill>
                <a:srgbClr val="0000FF"/>
              </a:solidFill>
              <a:latin typeface="ＭＳ Ｐゴシック"/>
              <a:ea typeface="ＭＳ Ｐゴシック"/>
            </a:rPr>
            <a:t>J</a:t>
          </a:r>
          <a:r>
            <a:rPr lang="ja-JP" altLang="en-US" sz="1000" b="1" i="0" u="none" strike="noStrike" baseline="0">
              <a:solidFill>
                <a:srgbClr val="0000FF"/>
              </a:solidFill>
              <a:latin typeface="ＭＳ Ｐゴシック"/>
              <a:ea typeface="ＭＳ Ｐゴシック"/>
            </a:rPr>
            <a:t>列）」へ地区名の入力をお願いします。リストに地区名がない場合、入力フォームのシートにて地区名が入力できませんのでご注意ください。</a:t>
          </a:r>
        </a:p>
      </xdr:txBody>
    </xdr:sp>
    <xdr:clientData/>
  </xdr:oneCellAnchor>
  <xdr:twoCellAnchor>
    <xdr:from>
      <xdr:col>4</xdr:col>
      <xdr:colOff>1592580</xdr:colOff>
      <xdr:row>0</xdr:row>
      <xdr:rowOff>30480</xdr:rowOff>
    </xdr:from>
    <xdr:to>
      <xdr:col>7</xdr:col>
      <xdr:colOff>1114425</xdr:colOff>
      <xdr:row>1</xdr:row>
      <xdr:rowOff>215265</xdr:rowOff>
    </xdr:to>
    <xdr:sp macro="" textlink="">
      <xdr:nvSpPr>
        <xdr:cNvPr id="3" name="Text Box 64"/>
        <xdr:cNvSpPr txBox="1">
          <a:spLocks noChangeArrowheads="1"/>
        </xdr:cNvSpPr>
      </xdr:nvSpPr>
      <xdr:spPr bwMode="auto">
        <a:xfrm>
          <a:off x="7147560" y="30480"/>
          <a:ext cx="2577465" cy="451485"/>
        </a:xfrm>
        <a:prstGeom prst="rect">
          <a:avLst/>
        </a:prstGeom>
        <a:solidFill>
          <a:srgbClr xmlns:mc="http://schemas.openxmlformats.org/markup-compatibility/2006" xmlns:a14="http://schemas.microsoft.com/office/drawing/2010/main" val="CCFFFF" mc:Ignorable="a14" a14:legacySpreadsheetColorIndex="41"/>
        </a:solidFill>
        <a:ln w="381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80"/>
              </a:solidFill>
              <a:latin typeface="ＭＳ Ｐゴシック"/>
              <a:ea typeface="ＭＳ Ｐゴシック"/>
            </a:rPr>
            <a:t>このワークシートはデータ提出時には</a:t>
          </a:r>
        </a:p>
        <a:p>
          <a:pPr algn="ctr" rtl="0">
            <a:defRPr sz="1000"/>
          </a:pPr>
          <a:r>
            <a:rPr lang="ja-JP" altLang="en-US" sz="1200" b="1" i="0" u="none" strike="noStrike" baseline="0">
              <a:solidFill>
                <a:srgbClr val="000080"/>
              </a:solidFill>
              <a:latin typeface="ＭＳ Ｐゴシック"/>
              <a:ea typeface="ＭＳ Ｐゴシック"/>
            </a:rPr>
            <a:t>削除してかまいません</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906780</xdr:colOff>
      <xdr:row>1</xdr:row>
      <xdr:rowOff>213360</xdr:rowOff>
    </xdr:to>
    <xdr:sp macro="" textlink="">
      <xdr:nvSpPr>
        <xdr:cNvPr id="2" name="正方形/長方形 1"/>
        <xdr:cNvSpPr/>
      </xdr:nvSpPr>
      <xdr:spPr>
        <a:xfrm>
          <a:off x="0" y="327660"/>
          <a:ext cx="3406140" cy="21336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注）</a:t>
          </a:r>
          <a:r>
            <a:rPr kumimoji="1" lang="en-US" altLang="ja-JP" sz="1000">
              <a:solidFill>
                <a:srgbClr val="FF0000"/>
              </a:solidFill>
            </a:rPr>
            <a:t>※</a:t>
          </a:r>
          <a:r>
            <a:rPr kumimoji="1" lang="ja-JP" altLang="en-US" sz="1000">
              <a:solidFill>
                <a:sysClr val="windowText" lastClr="000000"/>
              </a:solidFill>
            </a:rPr>
            <a:t>が付記された必須項目は漏れなく入力してください</a:t>
          </a:r>
        </a:p>
      </xdr:txBody>
    </xdr:sp>
    <xdr:clientData/>
  </xdr:twoCellAnchor>
  <xdr:twoCellAnchor>
    <xdr:from>
      <xdr:col>6</xdr:col>
      <xdr:colOff>86210</xdr:colOff>
      <xdr:row>0</xdr:row>
      <xdr:rowOff>105484</xdr:rowOff>
    </xdr:from>
    <xdr:to>
      <xdr:col>9</xdr:col>
      <xdr:colOff>301176</xdr:colOff>
      <xdr:row>1</xdr:row>
      <xdr:rowOff>231849</xdr:rowOff>
    </xdr:to>
    <xdr:sp macro="" textlink="">
      <xdr:nvSpPr>
        <xdr:cNvPr id="8" name="Text Box 64"/>
        <xdr:cNvSpPr txBox="1">
          <a:spLocks noChangeArrowheads="1"/>
        </xdr:cNvSpPr>
      </xdr:nvSpPr>
      <xdr:spPr bwMode="auto">
        <a:xfrm>
          <a:off x="5949128" y="105484"/>
          <a:ext cx="2581648" cy="458059"/>
        </a:xfrm>
        <a:prstGeom prst="rect">
          <a:avLst/>
        </a:prstGeom>
        <a:solidFill>
          <a:srgbClr xmlns:mc="http://schemas.openxmlformats.org/markup-compatibility/2006" xmlns:a14="http://schemas.microsoft.com/office/drawing/2010/main" val="CCFFFF" mc:Ignorable="a14" a14:legacySpreadsheetColorIndex="41"/>
        </a:solidFill>
        <a:ln w="381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80"/>
              </a:solidFill>
              <a:latin typeface="ＭＳ Ｐゴシック"/>
              <a:ea typeface="ＭＳ Ｐゴシック"/>
            </a:rPr>
            <a:t>このワークシートはデータ提出時には</a:t>
          </a:r>
        </a:p>
        <a:p>
          <a:pPr algn="ctr" rtl="0">
            <a:defRPr sz="1000"/>
          </a:pPr>
          <a:r>
            <a:rPr lang="ja-JP" altLang="en-US" sz="1200" b="1" i="0" u="none" strike="noStrike" baseline="0">
              <a:solidFill>
                <a:srgbClr val="000080"/>
              </a:solidFill>
              <a:latin typeface="ＭＳ Ｐゴシック"/>
              <a:ea typeface="ＭＳ Ｐゴシック"/>
            </a:rPr>
            <a:t>削除してかまいません</a:t>
          </a:r>
          <a:endParaRPr lang="ja-JP" altLang="en-US"/>
        </a:p>
      </xdr:txBody>
    </xdr:sp>
    <xdr:clientData/>
  </xdr:twoCellAnchor>
  <xdr:twoCellAnchor>
    <xdr:from>
      <xdr:col>11</xdr:col>
      <xdr:colOff>268941</xdr:colOff>
      <xdr:row>38</xdr:row>
      <xdr:rowOff>170329</xdr:rowOff>
    </xdr:from>
    <xdr:to>
      <xdr:col>18</xdr:col>
      <xdr:colOff>620638</xdr:colOff>
      <xdr:row>73</xdr:row>
      <xdr:rowOff>126186</xdr:rowOff>
    </xdr:to>
    <xdr:grpSp>
      <xdr:nvGrpSpPr>
        <xdr:cNvPr id="9" name="グループ化 8"/>
        <xdr:cNvGrpSpPr/>
      </xdr:nvGrpSpPr>
      <xdr:grpSpPr>
        <a:xfrm>
          <a:off x="10735235" y="10242176"/>
          <a:ext cx="8061344" cy="7710328"/>
          <a:chOff x="200893" y="13842999"/>
          <a:chExt cx="7693791" cy="7719292"/>
        </a:xfrm>
      </xdr:grpSpPr>
      <xdr:sp macro="" textlink="">
        <xdr:nvSpPr>
          <xdr:cNvPr id="10" name="テキスト ボックス 9"/>
          <xdr:cNvSpPr txBox="1"/>
        </xdr:nvSpPr>
        <xdr:spPr>
          <a:xfrm>
            <a:off x="200893" y="13842999"/>
            <a:ext cx="7693791" cy="7719292"/>
          </a:xfrm>
          <a:prstGeom prst="rect">
            <a:avLst/>
          </a:prstGeom>
          <a:solidFill>
            <a:schemeClr val="accent5">
              <a:lumMod val="20000"/>
              <a:lumOff val="80000"/>
            </a:schemeClr>
          </a:solidFill>
          <a:ln w="571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　注意事項：　</a:t>
            </a:r>
            <a:r>
              <a:rPr kumimoji="1" lang="ja-JP" altLang="en-US" sz="1600" b="0"/>
              <a:t>行を挿入、増やしたい場合、どうする？</a:t>
            </a:r>
            <a:endParaRPr kumimoji="1" lang="en-US" altLang="ja-JP" sz="1600" b="0"/>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入力用フォームの各シートは、入力を簡単に行えるよう「シート保護」されています。</a:t>
            </a:r>
            <a:endParaRPr lang="ja-JP" altLang="ja-JP" sz="1800">
              <a:effectLst/>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やむを得ず、行を増やしたい場合は以下の手順で</a:t>
            </a:r>
            <a:r>
              <a:rPr kumimoji="1" lang="ja-JP" altLang="en-US" sz="1100">
                <a:solidFill>
                  <a:schemeClr val="dk1"/>
                </a:solidFill>
                <a:effectLst/>
                <a:latin typeface="+mn-lt"/>
                <a:ea typeface="+mn-ea"/>
                <a:cs typeface="+mn-cs"/>
              </a:rPr>
              <a:t>、シート保護の解除と行の追加を</a:t>
            </a:r>
            <a:r>
              <a:rPr kumimoji="1" lang="ja-JP" altLang="ja-JP" sz="1100">
                <a:solidFill>
                  <a:schemeClr val="dk1"/>
                </a:solidFill>
                <a:effectLst/>
                <a:latin typeface="+mn-lt"/>
                <a:ea typeface="+mn-ea"/>
                <a:cs typeface="+mn-cs"/>
              </a:rPr>
              <a:t>行ってください。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行を挿入した際は、数式が壊れて、エラーメッセージや、入力状況が正しく表示されないことがあるのでご注意下さい。</a:t>
            </a:r>
            <a:endParaRPr lang="ja-JP" altLang="ja-JP" sz="1800">
              <a:effectLst/>
            </a:endParaRPr>
          </a:p>
          <a:p>
            <a:endParaRPr kumimoji="1" lang="ja-JP" altLang="en-US" sz="1800" b="0"/>
          </a:p>
        </xdr:txBody>
      </xdr:sp>
      <xdr:grpSp>
        <xdr:nvGrpSpPr>
          <xdr:cNvPr id="11" name="グループ化 10"/>
          <xdr:cNvGrpSpPr/>
        </xdr:nvGrpSpPr>
        <xdr:grpSpPr>
          <a:xfrm>
            <a:off x="359588" y="15037841"/>
            <a:ext cx="7345203" cy="6165503"/>
            <a:chOff x="403760" y="14913924"/>
            <a:chExt cx="7328808" cy="5870401"/>
          </a:xfrm>
        </xdr:grpSpPr>
        <xdr:grpSp>
          <xdr:nvGrpSpPr>
            <xdr:cNvPr id="12" name="グループ化 11"/>
            <xdr:cNvGrpSpPr/>
          </xdr:nvGrpSpPr>
          <xdr:grpSpPr>
            <a:xfrm>
              <a:off x="403760" y="14913924"/>
              <a:ext cx="7328808" cy="5870401"/>
              <a:chOff x="490846" y="14951529"/>
              <a:chExt cx="7744689" cy="5825869"/>
            </a:xfrm>
          </xdr:grpSpPr>
          <xdr:sp macro="" textlink="">
            <xdr:nvSpPr>
              <xdr:cNvPr id="14" name="正方形/長方形 13"/>
              <xdr:cNvSpPr/>
            </xdr:nvSpPr>
            <xdr:spPr>
              <a:xfrm>
                <a:off x="490846" y="14951529"/>
                <a:ext cx="7744689" cy="5825869"/>
              </a:xfrm>
              <a:prstGeom prst="rect">
                <a:avLst/>
              </a:prstGeom>
              <a:solidFill>
                <a:schemeClr val="bg1"/>
              </a:soli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5" name="テキスト ボックス 80"/>
              <xdr:cNvSpPr txBox="1"/>
            </xdr:nvSpPr>
            <xdr:spPr>
              <a:xfrm>
                <a:off x="614695" y="14967857"/>
                <a:ext cx="5866948" cy="75287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r>
                  <a:rPr kumimoji="1" lang="en-US" altLang="ja-JP" sz="1600" b="1" u="sng">
                    <a:solidFill>
                      <a:prstClr val="black"/>
                    </a:solidFill>
                    <a:latin typeface="Meiryo UI" panose="020B0604030504040204" pitchFamily="50" charset="-128"/>
                    <a:ea typeface="Meiryo UI" panose="020B0604030504040204" pitchFamily="50" charset="-128"/>
                  </a:rPr>
                  <a:t>※</a:t>
                </a:r>
                <a:r>
                  <a:rPr kumimoji="1" lang="ja-JP" altLang="en-US" sz="1600" b="1" u="sng">
                    <a:solidFill>
                      <a:prstClr val="black"/>
                    </a:solidFill>
                    <a:latin typeface="Meiryo UI" panose="020B0604030504040204" pitchFamily="50" charset="-128"/>
                    <a:ea typeface="Meiryo UI" panose="020B0604030504040204" pitchFamily="50" charset="-128"/>
                  </a:rPr>
                  <a:t>シート保護の解除と行の追加方法</a:t>
                </a:r>
                <a:endParaRPr kumimoji="1" lang="en-US" altLang="ja-JP" sz="1600" b="1" u="sng">
                  <a:solidFill>
                    <a:prstClr val="black"/>
                  </a:solidFill>
                  <a:latin typeface="Meiryo UI" panose="020B0604030504040204" pitchFamily="50" charset="-128"/>
                  <a:ea typeface="Meiryo UI" panose="020B0604030504040204" pitchFamily="50" charset="-128"/>
                </a:endParaRPr>
              </a:p>
              <a:p>
                <a:pPr lvl="0"/>
                <a:r>
                  <a:rPr kumimoji="1" lang="ja-JP" altLang="en-US" sz="1200" b="0" u="none">
                    <a:solidFill>
                      <a:prstClr val="black"/>
                    </a:solidFill>
                    <a:latin typeface="Meiryo UI" panose="020B0604030504040204" pitchFamily="50" charset="-128"/>
                    <a:ea typeface="Meiryo UI" panose="020B0604030504040204" pitchFamily="50" charset="-128"/>
                  </a:rPr>
                  <a:t>・下の図を参考に、❶～❹の手順で進めてください。</a:t>
                </a:r>
                <a:endParaRPr kumimoji="1" lang="en-US" altLang="ja-JP" sz="1200" b="0" u="none">
                  <a:solidFill>
                    <a:prstClr val="black"/>
                  </a:solidFill>
                  <a:latin typeface="Meiryo UI" panose="020B0604030504040204" pitchFamily="50" charset="-128"/>
                  <a:ea typeface="Meiryo UI" panose="020B0604030504040204" pitchFamily="50" charset="-128"/>
                </a:endParaRPr>
              </a:p>
            </xdr:txBody>
          </xdr:sp>
          <xdr:pic>
            <xdr:nvPicPr>
              <xdr:cNvPr id="16" name="図 15"/>
              <xdr:cNvPicPr>
                <a:picLocks noChangeAspect="1"/>
              </xdr:cNvPicPr>
            </xdr:nvPicPr>
            <xdr:blipFill>
              <a:blip xmlns:r="http://schemas.openxmlformats.org/officeDocument/2006/relationships" r:embed="rId1"/>
              <a:stretch>
                <a:fillRect/>
              </a:stretch>
            </xdr:blipFill>
            <xdr:spPr>
              <a:xfrm>
                <a:off x="721296" y="15742498"/>
                <a:ext cx="4804015" cy="1283617"/>
              </a:xfrm>
              <a:prstGeom prst="rect">
                <a:avLst/>
              </a:prstGeom>
            </xdr:spPr>
          </xdr:pic>
          <xdr:sp macro="" textlink="">
            <xdr:nvSpPr>
              <xdr:cNvPr id="17" name="正方形/長方形 16">
                <a:extLst>
                  <a:ext uri="{FF2B5EF4-FFF2-40B4-BE49-F238E27FC236}">
                    <a16:creationId xmlns:a16="http://schemas.microsoft.com/office/drawing/2014/main" id="{87EC31D8-EC09-4437-8BE8-64AC1C1913BC}"/>
                  </a:ext>
                </a:extLst>
              </xdr:cNvPr>
              <xdr:cNvSpPr/>
            </xdr:nvSpPr>
            <xdr:spPr>
              <a:xfrm>
                <a:off x="6229610" y="15729783"/>
                <a:ext cx="1932721" cy="954666"/>
              </a:xfrm>
              <a:prstGeom prst="rect">
                <a:avLst/>
              </a:prstGeom>
              <a:solidFill>
                <a:schemeClr val="bg1"/>
              </a:solidFill>
              <a:ln w="22225">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Meiryo UI" panose="020B0604030504040204" pitchFamily="50" charset="-128"/>
                    <a:ea typeface="Meiryo UI" panose="020B0604030504040204" pitchFamily="50" charset="-128"/>
                  </a:rPr>
                  <a:t>❶</a:t>
                </a:r>
                <a:r>
                  <a:rPr kumimoji="1" lang="ja-JP" altLang="en-US" sz="1100">
                    <a:solidFill>
                      <a:schemeClr val="tx1"/>
                    </a:solidFill>
                    <a:latin typeface="Meiryo UI" panose="020B0604030504040204" pitchFamily="50" charset="-128"/>
                    <a:ea typeface="Meiryo UI" panose="020B0604030504040204" pitchFamily="50" charset="-128"/>
                  </a:rPr>
                  <a:t> ファイルの上部メニューから「校閲」を選び、</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「シート保護の解除」をクリック</a:t>
                </a:r>
              </a:p>
            </xdr:txBody>
          </xdr:sp>
          <xdr:cxnSp macro="">
            <xdr:nvCxnSpPr>
              <xdr:cNvPr id="18" name="直線コネクタ 17">
                <a:extLst>
                  <a:ext uri="{FF2B5EF4-FFF2-40B4-BE49-F238E27FC236}">
                    <a16:creationId xmlns:a16="http://schemas.microsoft.com/office/drawing/2014/main" id="{0A5C0000-B700-453B-9CA1-F7FDA1152BB9}"/>
                  </a:ext>
                </a:extLst>
              </xdr:cNvPr>
              <xdr:cNvCxnSpPr>
                <a:cxnSpLocks/>
              </xdr:cNvCxnSpPr>
            </xdr:nvCxnSpPr>
            <xdr:spPr>
              <a:xfrm flipH="1">
                <a:off x="2886560" y="15937217"/>
                <a:ext cx="3309729" cy="23998"/>
              </a:xfrm>
              <a:prstGeom prst="line">
                <a:avLst/>
              </a:prstGeom>
              <a:ln w="28575" cap="rnd">
                <a:solidFill>
                  <a:srgbClr val="FF6600"/>
                </a:solidFill>
                <a:round/>
                <a:tailEnd type="arrow"/>
              </a:ln>
            </xdr:spPr>
            <xdr:style>
              <a:lnRef idx="1">
                <a:schemeClr val="accent4"/>
              </a:lnRef>
              <a:fillRef idx="0">
                <a:schemeClr val="accent4"/>
              </a:fillRef>
              <a:effectRef idx="0">
                <a:schemeClr val="accent4"/>
              </a:effectRef>
              <a:fontRef idx="minor">
                <a:schemeClr val="tx1"/>
              </a:fontRef>
            </xdr:style>
          </xdr:cxnSp>
          <xdr:sp macro="" textlink="">
            <xdr:nvSpPr>
              <xdr:cNvPr id="19" name="正方形/長方形 18">
                <a:extLst>
                  <a:ext uri="{FF2B5EF4-FFF2-40B4-BE49-F238E27FC236}">
                    <a16:creationId xmlns:a16="http://schemas.microsoft.com/office/drawing/2014/main" id="{87EC31D8-EC09-4437-8BE8-64AC1C1913BC}"/>
                  </a:ext>
                </a:extLst>
              </xdr:cNvPr>
              <xdr:cNvSpPr/>
            </xdr:nvSpPr>
            <xdr:spPr>
              <a:xfrm>
                <a:off x="3333261" y="16042490"/>
                <a:ext cx="354026" cy="420782"/>
              </a:xfrm>
              <a:prstGeom prst="rect">
                <a:avLst/>
              </a:prstGeom>
              <a:noFill/>
              <a:ln w="22225">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100">
                  <a:solidFill>
                    <a:schemeClr val="tx1"/>
                  </a:solidFill>
                  <a:latin typeface="Meiryo UI" panose="020B0604030504040204" pitchFamily="50" charset="-128"/>
                  <a:ea typeface="Meiryo UI" panose="020B0604030504040204" pitchFamily="50" charset="-128"/>
                </a:endParaRPr>
              </a:p>
            </xdr:txBody>
          </xdr:sp>
          <xdr:cxnSp macro="">
            <xdr:nvCxnSpPr>
              <xdr:cNvPr id="20" name="直線コネクタ 19">
                <a:extLst>
                  <a:ext uri="{FF2B5EF4-FFF2-40B4-BE49-F238E27FC236}">
                    <a16:creationId xmlns:a16="http://schemas.microsoft.com/office/drawing/2014/main" id="{0A5C0000-B700-453B-9CA1-F7FDA1152BB9}"/>
                  </a:ext>
                </a:extLst>
              </xdr:cNvPr>
              <xdr:cNvCxnSpPr>
                <a:cxnSpLocks/>
              </xdr:cNvCxnSpPr>
            </xdr:nvCxnSpPr>
            <xdr:spPr>
              <a:xfrm flipH="1">
                <a:off x="3687287" y="15936824"/>
                <a:ext cx="2535146" cy="333244"/>
              </a:xfrm>
              <a:prstGeom prst="line">
                <a:avLst/>
              </a:prstGeom>
              <a:ln w="28575" cap="rnd">
                <a:solidFill>
                  <a:srgbClr val="FF6600"/>
                </a:solidFill>
                <a:round/>
                <a:tailEnd type="arrow"/>
              </a:ln>
            </xdr:spPr>
            <xdr:style>
              <a:lnRef idx="1">
                <a:schemeClr val="accent4"/>
              </a:lnRef>
              <a:fillRef idx="0">
                <a:schemeClr val="accent4"/>
              </a:fillRef>
              <a:effectRef idx="0">
                <a:schemeClr val="accent4"/>
              </a:effectRef>
              <a:fontRef idx="minor">
                <a:schemeClr val="tx1"/>
              </a:fontRef>
            </xdr:style>
          </xdr:cxnSp>
          <xdr:pic>
            <xdr:nvPicPr>
              <xdr:cNvPr id="21" name="図 20"/>
              <xdr:cNvPicPr>
                <a:picLocks noChangeAspect="1"/>
              </xdr:cNvPicPr>
            </xdr:nvPicPr>
            <xdr:blipFill>
              <a:blip xmlns:r="http://schemas.openxmlformats.org/officeDocument/2006/relationships" r:embed="rId2"/>
              <a:stretch>
                <a:fillRect/>
              </a:stretch>
            </xdr:blipFill>
            <xdr:spPr>
              <a:xfrm>
                <a:off x="711789" y="17280138"/>
                <a:ext cx="5189989" cy="998200"/>
              </a:xfrm>
              <a:prstGeom prst="rect">
                <a:avLst/>
              </a:prstGeom>
            </xdr:spPr>
          </xdr:pic>
          <xdr:sp macro="" textlink="">
            <xdr:nvSpPr>
              <xdr:cNvPr id="22" name="正方形/長方形 21">
                <a:extLst>
                  <a:ext uri="{FF2B5EF4-FFF2-40B4-BE49-F238E27FC236}">
                    <a16:creationId xmlns:a16="http://schemas.microsoft.com/office/drawing/2014/main" id="{87EC31D8-EC09-4437-8BE8-64AC1C1913BC}"/>
                  </a:ext>
                </a:extLst>
              </xdr:cNvPr>
              <xdr:cNvSpPr/>
            </xdr:nvSpPr>
            <xdr:spPr>
              <a:xfrm>
                <a:off x="6211641" y="17052994"/>
                <a:ext cx="1941539" cy="1401698"/>
              </a:xfrm>
              <a:prstGeom prst="rect">
                <a:avLst/>
              </a:prstGeom>
              <a:solidFill>
                <a:schemeClr val="bg1"/>
              </a:solidFill>
              <a:ln w="22225">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a:solidFill>
                      <a:schemeClr val="tx1"/>
                    </a:solidFill>
                    <a:latin typeface="Meiryo UI" panose="020B0604030504040204" pitchFamily="50" charset="-128"/>
                    <a:ea typeface="Meiryo UI" panose="020B0604030504040204" pitchFamily="50" charset="-128"/>
                  </a:rPr>
                  <a:t>❷ 行を挿入・追加したい場所の行全体を選択し、右クリックして「コピー」を選択</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en-US" altLang="ja-JP" sz="900">
                    <a:solidFill>
                      <a:schemeClr val="tx1"/>
                    </a:solidFill>
                    <a:latin typeface="Meiryo UI" panose="020B0604030504040204" pitchFamily="50" charset="-128"/>
                    <a:ea typeface="Meiryo UI" panose="020B0604030504040204" pitchFamily="50" charset="-128"/>
                  </a:rPr>
                  <a:t>※</a:t>
                </a:r>
                <a:r>
                  <a:rPr kumimoji="1" lang="ja-JP" altLang="en-US" sz="900">
                    <a:solidFill>
                      <a:schemeClr val="tx1"/>
                    </a:solidFill>
                    <a:latin typeface="Meiryo UI" panose="020B0604030504040204" pitchFamily="50" charset="-128"/>
                    <a:ea typeface="Meiryo UI" panose="020B0604030504040204" pitchFamily="50" charset="-128"/>
                  </a:rPr>
                  <a:t>このとき必ず、データを入力した範囲内で行を選択するようにしてください</a:t>
                </a:r>
              </a:p>
            </xdr:txBody>
          </xdr:sp>
          <xdr:cxnSp macro="">
            <xdr:nvCxnSpPr>
              <xdr:cNvPr id="23" name="直線コネクタ 22">
                <a:extLst>
                  <a:ext uri="{FF2B5EF4-FFF2-40B4-BE49-F238E27FC236}">
                    <a16:creationId xmlns:a16="http://schemas.microsoft.com/office/drawing/2014/main" id="{0A5C0000-B700-453B-9CA1-F7FDA1152BB9}"/>
                  </a:ext>
                </a:extLst>
              </xdr:cNvPr>
              <xdr:cNvCxnSpPr>
                <a:cxnSpLocks/>
              </xdr:cNvCxnSpPr>
            </xdr:nvCxnSpPr>
            <xdr:spPr>
              <a:xfrm flipH="1">
                <a:off x="1591872" y="17191460"/>
                <a:ext cx="4621412" cy="624991"/>
              </a:xfrm>
              <a:prstGeom prst="line">
                <a:avLst/>
              </a:prstGeom>
              <a:ln w="28575" cap="rnd">
                <a:solidFill>
                  <a:srgbClr val="FF6600"/>
                </a:solidFill>
                <a:round/>
                <a:tailEnd type="arrow"/>
              </a:ln>
            </xdr:spPr>
            <xdr:style>
              <a:lnRef idx="1">
                <a:schemeClr val="accent4"/>
              </a:lnRef>
              <a:fillRef idx="0">
                <a:schemeClr val="accent4"/>
              </a:fillRef>
              <a:effectRef idx="0">
                <a:schemeClr val="accent4"/>
              </a:effectRef>
              <a:fontRef idx="minor">
                <a:schemeClr val="tx1"/>
              </a:fontRef>
            </xdr:style>
          </xdr:cxnSp>
          <xdr:cxnSp macro="">
            <xdr:nvCxnSpPr>
              <xdr:cNvPr id="24" name="直線コネクタ 23">
                <a:extLst>
                  <a:ext uri="{FF2B5EF4-FFF2-40B4-BE49-F238E27FC236}">
                    <a16:creationId xmlns:a16="http://schemas.microsoft.com/office/drawing/2014/main" id="{0A5C0000-B700-453B-9CA1-F7FDA1152BB9}"/>
                  </a:ext>
                </a:extLst>
              </xdr:cNvPr>
              <xdr:cNvCxnSpPr>
                <a:cxnSpLocks/>
              </xdr:cNvCxnSpPr>
            </xdr:nvCxnSpPr>
            <xdr:spPr>
              <a:xfrm flipH="1" flipV="1">
                <a:off x="6008096" y="17724042"/>
                <a:ext cx="269241" cy="154891"/>
              </a:xfrm>
              <a:prstGeom prst="line">
                <a:avLst/>
              </a:prstGeom>
              <a:ln w="28575" cap="rnd">
                <a:solidFill>
                  <a:srgbClr val="FF6600"/>
                </a:solidFill>
                <a:round/>
                <a:tailEnd type="arrow"/>
              </a:ln>
            </xdr:spPr>
            <xdr:style>
              <a:lnRef idx="1">
                <a:schemeClr val="accent4"/>
              </a:lnRef>
              <a:fillRef idx="0">
                <a:schemeClr val="accent4"/>
              </a:fillRef>
              <a:effectRef idx="0">
                <a:schemeClr val="accent4"/>
              </a:effectRef>
              <a:fontRef idx="minor">
                <a:schemeClr val="tx1"/>
              </a:fontRef>
            </xdr:style>
          </xdr:cxnSp>
          <xdr:pic>
            <xdr:nvPicPr>
              <xdr:cNvPr id="25" name="図 24"/>
              <xdr:cNvPicPr>
                <a:picLocks noChangeAspect="1"/>
              </xdr:cNvPicPr>
            </xdr:nvPicPr>
            <xdr:blipFill>
              <a:blip xmlns:r="http://schemas.openxmlformats.org/officeDocument/2006/relationships" r:embed="rId3"/>
              <a:stretch>
                <a:fillRect/>
              </a:stretch>
            </xdr:blipFill>
            <xdr:spPr>
              <a:xfrm>
                <a:off x="724525" y="18623000"/>
                <a:ext cx="5177253" cy="862799"/>
              </a:xfrm>
              <a:prstGeom prst="rect">
                <a:avLst/>
              </a:prstGeom>
            </xdr:spPr>
          </xdr:pic>
          <xdr:pic>
            <xdr:nvPicPr>
              <xdr:cNvPr id="26" name="図 25"/>
              <xdr:cNvPicPr>
                <a:picLocks noChangeAspect="1"/>
              </xdr:cNvPicPr>
            </xdr:nvPicPr>
            <xdr:blipFill>
              <a:blip xmlns:r="http://schemas.openxmlformats.org/officeDocument/2006/relationships" r:embed="rId4"/>
              <a:stretch>
                <a:fillRect/>
              </a:stretch>
            </xdr:blipFill>
            <xdr:spPr>
              <a:xfrm>
                <a:off x="710499" y="19770492"/>
                <a:ext cx="5240047" cy="871937"/>
              </a:xfrm>
              <a:prstGeom prst="rect">
                <a:avLst/>
              </a:prstGeom>
            </xdr:spPr>
          </xdr:pic>
          <xdr:sp macro="" textlink="">
            <xdr:nvSpPr>
              <xdr:cNvPr id="27" name="正方形/長方形 26">
                <a:extLst>
                  <a:ext uri="{FF2B5EF4-FFF2-40B4-BE49-F238E27FC236}">
                    <a16:creationId xmlns:a16="http://schemas.microsoft.com/office/drawing/2014/main" id="{87EC31D8-EC09-4437-8BE8-64AC1C1913BC}"/>
                  </a:ext>
                </a:extLst>
              </xdr:cNvPr>
              <xdr:cNvSpPr/>
            </xdr:nvSpPr>
            <xdr:spPr>
              <a:xfrm>
                <a:off x="6167532" y="18700766"/>
                <a:ext cx="1976499" cy="750759"/>
              </a:xfrm>
              <a:prstGeom prst="rect">
                <a:avLst/>
              </a:prstGeom>
              <a:solidFill>
                <a:schemeClr val="bg1"/>
              </a:solidFill>
              <a:ln w="22225">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a:solidFill>
                      <a:schemeClr val="tx1"/>
                    </a:solidFill>
                    <a:latin typeface="Meiryo UI" panose="020B0604030504040204" pitchFamily="50" charset="-128"/>
                    <a:ea typeface="Meiryo UI" panose="020B0604030504040204" pitchFamily="50" charset="-128"/>
                  </a:rPr>
                  <a:t>❸ 再度右クリックして</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「コピーしたセルの挿入」を選択</a:t>
                </a:r>
              </a:p>
            </xdr:txBody>
          </xdr:sp>
          <xdr:sp macro="" textlink="">
            <xdr:nvSpPr>
              <xdr:cNvPr id="28" name="正方形/長方形 27">
                <a:extLst>
                  <a:ext uri="{FF2B5EF4-FFF2-40B4-BE49-F238E27FC236}">
                    <a16:creationId xmlns:a16="http://schemas.microsoft.com/office/drawing/2014/main" id="{87EC31D8-EC09-4437-8BE8-64AC1C1913BC}"/>
                  </a:ext>
                </a:extLst>
              </xdr:cNvPr>
              <xdr:cNvSpPr/>
            </xdr:nvSpPr>
            <xdr:spPr>
              <a:xfrm>
                <a:off x="6149231" y="19791148"/>
                <a:ext cx="1962567" cy="811893"/>
              </a:xfrm>
              <a:prstGeom prst="rect">
                <a:avLst/>
              </a:prstGeom>
              <a:solidFill>
                <a:schemeClr val="bg1"/>
              </a:solidFill>
              <a:ln w="22225">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a:solidFill>
                      <a:schemeClr val="tx1"/>
                    </a:solidFill>
                    <a:latin typeface="Meiryo UI" panose="020B0604030504040204" pitchFamily="50" charset="-128"/>
                    <a:ea typeface="Meiryo UI" panose="020B0604030504040204" pitchFamily="50" charset="-128"/>
                  </a:rPr>
                  <a:t>❹ コピーしたセルのデータを消して新たなデータをご入力ください</a:t>
                </a:r>
              </a:p>
            </xdr:txBody>
          </xdr:sp>
          <xdr:cxnSp macro="">
            <xdr:nvCxnSpPr>
              <xdr:cNvPr id="29" name="直線コネクタ 28">
                <a:extLst>
                  <a:ext uri="{FF2B5EF4-FFF2-40B4-BE49-F238E27FC236}">
                    <a16:creationId xmlns:a16="http://schemas.microsoft.com/office/drawing/2014/main" id="{0A5C0000-B700-453B-9CA1-F7FDA1152BB9}"/>
                  </a:ext>
                </a:extLst>
              </xdr:cNvPr>
              <xdr:cNvCxnSpPr>
                <a:cxnSpLocks/>
                <a:stCxn id="27" idx="1"/>
              </xdr:cNvCxnSpPr>
            </xdr:nvCxnSpPr>
            <xdr:spPr>
              <a:xfrm flipH="1">
                <a:off x="1618667" y="19076146"/>
                <a:ext cx="4548865" cy="301042"/>
              </a:xfrm>
              <a:prstGeom prst="line">
                <a:avLst/>
              </a:prstGeom>
              <a:ln w="28575" cap="rnd">
                <a:solidFill>
                  <a:srgbClr val="FF6600"/>
                </a:solidFill>
                <a:round/>
                <a:tailEnd type="arrow"/>
              </a:ln>
            </xdr:spPr>
            <xdr:style>
              <a:lnRef idx="1">
                <a:schemeClr val="accent4"/>
              </a:lnRef>
              <a:fillRef idx="0">
                <a:schemeClr val="accent4"/>
              </a:fillRef>
              <a:effectRef idx="0">
                <a:schemeClr val="accent4"/>
              </a:effectRef>
              <a:fontRef idx="minor">
                <a:schemeClr val="tx1"/>
              </a:fontRef>
            </xdr:style>
          </xdr:cxnSp>
          <xdr:sp macro="" textlink="">
            <xdr:nvSpPr>
              <xdr:cNvPr id="30" name="テキスト ボックス 104">
                <a:extLst>
                  <a:ext uri="{FF2B5EF4-FFF2-40B4-BE49-F238E27FC236}">
                    <a16:creationId xmlns:a16="http://schemas.microsoft.com/office/drawing/2014/main" id="{4CDDDBF7-B1AA-432B-A974-4D9AE595B51F}"/>
                  </a:ext>
                </a:extLst>
              </xdr:cNvPr>
              <xdr:cNvSpPr txBox="1"/>
            </xdr:nvSpPr>
            <xdr:spPr>
              <a:xfrm rot="5400000">
                <a:off x="682663" y="17019405"/>
                <a:ext cx="292542" cy="29454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ts val="1600"/>
                  </a:lnSpc>
                </a:pPr>
                <a:r>
                  <a:rPr kumimoji="1" lang="en-US" altLang="ja-JP" sz="1400" b="1">
                    <a:solidFill>
                      <a:schemeClr val="tx1">
                        <a:lumMod val="50000"/>
                        <a:lumOff val="50000"/>
                      </a:schemeClr>
                    </a:solidFill>
                    <a:latin typeface="HGP創英角ｺﾞｼｯｸUB" panose="020B0900000000000000" pitchFamily="50" charset="-128"/>
                    <a:ea typeface="HGP創英角ｺﾞｼｯｸUB" panose="020B0900000000000000" pitchFamily="50" charset="-128"/>
                  </a:rPr>
                  <a:t>&gt;</a:t>
                </a:r>
                <a:endParaRPr kumimoji="1" lang="ja-JP" altLang="en-US" b="1">
                  <a:solidFill>
                    <a:schemeClr val="tx1">
                      <a:lumMod val="50000"/>
                      <a:lumOff val="50000"/>
                    </a:schemeClr>
                  </a:solidFill>
                  <a:latin typeface="HGP創英角ｺﾞｼｯｸUB" panose="020B0900000000000000" pitchFamily="50" charset="-128"/>
                  <a:ea typeface="HGP創英角ｺﾞｼｯｸUB" panose="020B0900000000000000" pitchFamily="50" charset="-128"/>
                </a:endParaRPr>
              </a:p>
            </xdr:txBody>
          </xdr:sp>
          <xdr:sp macro="" textlink="">
            <xdr:nvSpPr>
              <xdr:cNvPr id="31" name="テキスト ボックス 108">
                <a:extLst>
                  <a:ext uri="{FF2B5EF4-FFF2-40B4-BE49-F238E27FC236}">
                    <a16:creationId xmlns:a16="http://schemas.microsoft.com/office/drawing/2014/main" id="{4CDDDBF7-B1AA-432B-A974-4D9AE595B51F}"/>
                  </a:ext>
                </a:extLst>
              </xdr:cNvPr>
              <xdr:cNvSpPr txBox="1"/>
            </xdr:nvSpPr>
            <xdr:spPr>
              <a:xfrm rot="5400000">
                <a:off x="682663" y="18306295"/>
                <a:ext cx="292542" cy="29454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ts val="1600"/>
                  </a:lnSpc>
                </a:pPr>
                <a:r>
                  <a:rPr kumimoji="1" lang="en-US" altLang="ja-JP" sz="1400" b="1">
                    <a:solidFill>
                      <a:schemeClr val="tx1">
                        <a:lumMod val="50000"/>
                        <a:lumOff val="50000"/>
                      </a:schemeClr>
                    </a:solidFill>
                    <a:latin typeface="HGP創英角ｺﾞｼｯｸUB" panose="020B0900000000000000" pitchFamily="50" charset="-128"/>
                    <a:ea typeface="HGP創英角ｺﾞｼｯｸUB" panose="020B0900000000000000" pitchFamily="50" charset="-128"/>
                  </a:rPr>
                  <a:t>&gt;</a:t>
                </a:r>
                <a:endParaRPr kumimoji="1" lang="ja-JP" altLang="en-US" b="1">
                  <a:solidFill>
                    <a:schemeClr val="tx1">
                      <a:lumMod val="50000"/>
                      <a:lumOff val="50000"/>
                    </a:schemeClr>
                  </a:solidFill>
                  <a:latin typeface="HGP創英角ｺﾞｼｯｸUB" panose="020B0900000000000000" pitchFamily="50" charset="-128"/>
                  <a:ea typeface="HGP創英角ｺﾞｼｯｸUB" panose="020B0900000000000000" pitchFamily="50" charset="-128"/>
                </a:endParaRPr>
              </a:p>
            </xdr:txBody>
          </xdr:sp>
          <xdr:sp macro="" textlink="">
            <xdr:nvSpPr>
              <xdr:cNvPr id="32" name="テキスト ボックス 109">
                <a:extLst>
                  <a:ext uri="{FF2B5EF4-FFF2-40B4-BE49-F238E27FC236}">
                    <a16:creationId xmlns:a16="http://schemas.microsoft.com/office/drawing/2014/main" id="{4CDDDBF7-B1AA-432B-A974-4D9AE595B51F}"/>
                  </a:ext>
                </a:extLst>
              </xdr:cNvPr>
              <xdr:cNvSpPr txBox="1"/>
            </xdr:nvSpPr>
            <xdr:spPr>
              <a:xfrm rot="5400000">
                <a:off x="676567" y="19474233"/>
                <a:ext cx="292542" cy="29454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ts val="1600"/>
                  </a:lnSpc>
                </a:pPr>
                <a:r>
                  <a:rPr kumimoji="1" lang="en-US" altLang="ja-JP" sz="1400" b="1">
                    <a:solidFill>
                      <a:schemeClr val="tx1">
                        <a:lumMod val="50000"/>
                        <a:lumOff val="50000"/>
                      </a:schemeClr>
                    </a:solidFill>
                    <a:latin typeface="HGP創英角ｺﾞｼｯｸUB" panose="020B0900000000000000" pitchFamily="50" charset="-128"/>
                    <a:ea typeface="HGP創英角ｺﾞｼｯｸUB" panose="020B0900000000000000" pitchFamily="50" charset="-128"/>
                  </a:rPr>
                  <a:t>&gt;</a:t>
                </a:r>
                <a:endParaRPr kumimoji="1" lang="ja-JP" altLang="en-US" b="1">
                  <a:solidFill>
                    <a:schemeClr val="tx1">
                      <a:lumMod val="50000"/>
                      <a:lumOff val="50000"/>
                    </a:schemeClr>
                  </a:solidFill>
                  <a:latin typeface="HGP創英角ｺﾞｼｯｸUB" panose="020B0900000000000000" pitchFamily="50" charset="-128"/>
                  <a:ea typeface="HGP創英角ｺﾞｼｯｸUB" panose="020B0900000000000000" pitchFamily="50" charset="-128"/>
                </a:endParaRPr>
              </a:p>
            </xdr:txBody>
          </xdr:sp>
        </xdr:grpSp>
        <xdr:sp macro="" textlink="">
          <xdr:nvSpPr>
            <xdr:cNvPr id="13" name="右大かっこ 12"/>
            <xdr:cNvSpPr/>
          </xdr:nvSpPr>
          <xdr:spPr>
            <a:xfrm>
              <a:off x="5550477" y="17526000"/>
              <a:ext cx="77932" cy="398318"/>
            </a:xfrm>
            <a:prstGeom prst="rightBracket">
              <a:avLst/>
            </a:prstGeom>
            <a:noFill/>
            <a:ln w="38100">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clientData/>
  </xdr:twoCellAnchor>
  <xdr:twoCellAnchor>
    <xdr:from>
      <xdr:col>8</xdr:col>
      <xdr:colOff>1</xdr:colOff>
      <xdr:row>1</xdr:row>
      <xdr:rowOff>268941</xdr:rowOff>
    </xdr:from>
    <xdr:to>
      <xdr:col>12</xdr:col>
      <xdr:colOff>47961</xdr:colOff>
      <xdr:row>3</xdr:row>
      <xdr:rowOff>184672</xdr:rowOff>
    </xdr:to>
    <xdr:grpSp>
      <xdr:nvGrpSpPr>
        <xdr:cNvPr id="33" name="グループ化 32"/>
        <xdr:cNvGrpSpPr/>
      </xdr:nvGrpSpPr>
      <xdr:grpSpPr>
        <a:xfrm>
          <a:off x="7853083" y="600635"/>
          <a:ext cx="5072678" cy="579119"/>
          <a:chOff x="7593495" y="1374253"/>
          <a:chExt cx="4593417" cy="592882"/>
        </a:xfrm>
      </xdr:grpSpPr>
      <xdr:sp macro="" textlink="">
        <xdr:nvSpPr>
          <xdr:cNvPr id="34" name="テキスト ボックス 33"/>
          <xdr:cNvSpPr txBox="1"/>
        </xdr:nvSpPr>
        <xdr:spPr>
          <a:xfrm>
            <a:off x="7593495" y="1374253"/>
            <a:ext cx="4593417" cy="5928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1" i="0" u="none" strike="noStrike">
                <a:solidFill>
                  <a:schemeClr val="dk1"/>
                </a:solidFill>
                <a:effectLst/>
                <a:latin typeface="ＭＳ Ｐゴシック" panose="020B0600070205080204" pitchFamily="50" charset="-128"/>
                <a:ea typeface="ＭＳ Ｐゴシック" panose="020B0600070205080204" pitchFamily="50" charset="-128"/>
                <a:cs typeface="+mn-cs"/>
              </a:rPr>
              <a:t>■セルの着色（エラーについて）</a:t>
            </a:r>
            <a:r>
              <a:rPr lang="ja-JP" altLang="en-US" sz="1050">
                <a:latin typeface="ＭＳ Ｐゴシック" panose="020B0600070205080204" pitchFamily="50" charset="-128"/>
                <a:ea typeface="ＭＳ Ｐゴシック" panose="020B0600070205080204" pitchFamily="50" charset="-128"/>
              </a:rPr>
              <a:t> </a:t>
            </a:r>
            <a:endParaRPr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要修正</a:t>
            </a:r>
            <a:r>
              <a:rPr kumimoji="1" lang="ja-JP" altLang="en-US" sz="1000">
                <a:latin typeface="ＭＳ Ｐゴシック" panose="020B0600070205080204" pitchFamily="50" charset="-128"/>
                <a:ea typeface="ＭＳ Ｐゴシック" panose="020B0600070205080204" pitchFamily="50" charset="-128"/>
              </a:rPr>
              <a:t>（解析に使用できず集計対象外となるため、修正をお願いします）</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a:t>
            </a:r>
            <a:endParaRPr kumimoji="1" lang="en-US" altLang="ja-JP" sz="1000">
              <a:latin typeface="ＭＳ Ｐゴシック" panose="020B0600070205080204" pitchFamily="50" charset="-128"/>
              <a:ea typeface="ＭＳ Ｐゴシック" panose="020B0600070205080204" pitchFamily="50" charset="-128"/>
            </a:endParaRPr>
          </a:p>
        </xdr:txBody>
      </xdr:sp>
      <xdr:sp macro="" textlink="">
        <xdr:nvSpPr>
          <xdr:cNvPr id="35" name="正方形/長方形 34"/>
          <xdr:cNvSpPr/>
        </xdr:nvSpPr>
        <xdr:spPr>
          <a:xfrm>
            <a:off x="7646504" y="1616765"/>
            <a:ext cx="460513" cy="155713"/>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3</xdr:col>
      <xdr:colOff>770965</xdr:colOff>
      <xdr:row>6</xdr:row>
      <xdr:rowOff>0</xdr:rowOff>
    </xdr:from>
    <xdr:to>
      <xdr:col>10</xdr:col>
      <xdr:colOff>127299</xdr:colOff>
      <xdr:row>7</xdr:row>
      <xdr:rowOff>39893</xdr:rowOff>
    </xdr:to>
    <xdr:grpSp>
      <xdr:nvGrpSpPr>
        <xdr:cNvPr id="36" name="グループ化 35"/>
        <xdr:cNvGrpSpPr/>
      </xdr:nvGrpSpPr>
      <xdr:grpSpPr>
        <a:xfrm>
          <a:off x="4410636" y="1680882"/>
          <a:ext cx="5282004" cy="286423"/>
          <a:chOff x="5257800" y="948520"/>
          <a:chExt cx="5962556" cy="297351"/>
        </a:xfrm>
        <a:noFill/>
      </xdr:grpSpPr>
      <xdr:sp macro="" textlink="">
        <xdr:nvSpPr>
          <xdr:cNvPr id="37" name="テキスト ボックス 36"/>
          <xdr:cNvSpPr txBox="1"/>
        </xdr:nvSpPr>
        <xdr:spPr>
          <a:xfrm>
            <a:off x="5257800" y="948520"/>
            <a:ext cx="5962556" cy="29735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1" i="0" u="none" strike="noStrike">
                <a:solidFill>
                  <a:srgbClr val="FF0000"/>
                </a:solidFill>
                <a:effectLst/>
                <a:latin typeface="+mn-lt"/>
                <a:ea typeface="+mn-ea"/>
                <a:cs typeface="+mn-cs"/>
              </a:rPr>
              <a:t>「○完了」の場合でも    　　　　　  の項目がないか確認いただき、あった場合は修正お願いします</a:t>
            </a:r>
            <a:endParaRPr kumimoji="1" lang="ja-JP" altLang="en-US" sz="900">
              <a:solidFill>
                <a:srgbClr val="FF0000"/>
              </a:solidFill>
            </a:endParaRPr>
          </a:p>
        </xdr:txBody>
      </xdr:sp>
      <xdr:sp macro="" textlink="">
        <xdr:nvSpPr>
          <xdr:cNvPr id="38" name="正方形/長方形 37"/>
          <xdr:cNvSpPr/>
        </xdr:nvSpPr>
        <xdr:spPr>
          <a:xfrm>
            <a:off x="6608809" y="990088"/>
            <a:ext cx="460622" cy="156744"/>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106680</xdr:colOff>
      <xdr:row>0</xdr:row>
      <xdr:rowOff>144780</xdr:rowOff>
    </xdr:from>
    <xdr:to>
      <xdr:col>14</xdr:col>
      <xdr:colOff>492163</xdr:colOff>
      <xdr:row>4</xdr:row>
      <xdr:rowOff>236220</xdr:rowOff>
    </xdr:to>
    <xdr:sp macro="" textlink="">
      <xdr:nvSpPr>
        <xdr:cNvPr id="2" name="Text Box 10"/>
        <xdr:cNvSpPr txBox="1">
          <a:spLocks noChangeArrowheads="1"/>
        </xdr:cNvSpPr>
      </xdr:nvSpPr>
      <xdr:spPr bwMode="auto">
        <a:xfrm>
          <a:off x="9974580" y="144780"/>
          <a:ext cx="3593503" cy="1120140"/>
        </a:xfrm>
        <a:prstGeom prst="rect">
          <a:avLst/>
        </a:prstGeom>
        <a:solidFill>
          <a:srgbClr xmlns:mc="http://schemas.openxmlformats.org/markup-compatibility/2006" xmlns:a14="http://schemas.microsoft.com/office/drawing/2010/main" val="99CCFF" mc:Ignorable="a14" a14:legacySpreadsheetColorIndex="44"/>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0" bIns="0" anchor="t" upright="1"/>
        <a:lstStyle/>
        <a:p>
          <a:pPr algn="l" rtl="0">
            <a:lnSpc>
              <a:spcPts val="1700"/>
            </a:lnSpc>
            <a:defRPr sz="1000"/>
          </a:pPr>
          <a:r>
            <a:rPr lang="en-US" altLang="ja-JP" sz="1400" b="1" i="0" u="none" strike="noStrike" baseline="0">
              <a:solidFill>
                <a:srgbClr val="0000FF"/>
              </a:solidFill>
              <a:latin typeface="ＭＳ Ｐゴシック"/>
              <a:ea typeface="ＭＳ Ｐゴシック"/>
            </a:rPr>
            <a:t>※</a:t>
          </a:r>
          <a:r>
            <a:rPr lang="ja-JP" altLang="en-US" sz="1400" b="1" i="0" u="none" strike="noStrike" baseline="0">
              <a:solidFill>
                <a:srgbClr val="0000FF"/>
              </a:solidFill>
              <a:latin typeface="ＭＳ Ｐゴシック"/>
              <a:ea typeface="ＭＳ Ｐゴシック"/>
            </a:rPr>
            <a:t>調査を行った地区名を最初にご入力ください</a:t>
          </a:r>
        </a:p>
        <a:p>
          <a:pPr algn="l" rtl="0">
            <a:lnSpc>
              <a:spcPts val="1700"/>
            </a:lnSpc>
            <a:defRPr sz="1000"/>
          </a:pPr>
          <a:r>
            <a:rPr lang="ja-JP" altLang="en-US" sz="1000" b="1" i="0" u="none" strike="noStrike" baseline="0">
              <a:solidFill>
                <a:srgbClr val="0000FF"/>
              </a:solidFill>
              <a:latin typeface="ＭＳ Ｐゴシック"/>
              <a:ea typeface="ＭＳ Ｐゴシック"/>
            </a:rPr>
            <a:t>入力フォームのシートにデータを入力される前に、本シートの「調査地区名リスト（</a:t>
          </a:r>
          <a:r>
            <a:rPr lang="en-US" altLang="ja-JP" sz="1000" b="1" i="0" u="none" strike="noStrike" baseline="0">
              <a:solidFill>
                <a:srgbClr val="0000FF"/>
              </a:solidFill>
              <a:latin typeface="ＭＳ Ｐゴシック"/>
              <a:ea typeface="ＭＳ Ｐゴシック"/>
            </a:rPr>
            <a:t>J</a:t>
          </a:r>
          <a:r>
            <a:rPr lang="ja-JP" altLang="en-US" sz="1000" b="1" i="0" u="none" strike="noStrike" baseline="0">
              <a:solidFill>
                <a:srgbClr val="0000FF"/>
              </a:solidFill>
              <a:latin typeface="ＭＳ Ｐゴシック"/>
              <a:ea typeface="ＭＳ Ｐゴシック"/>
            </a:rPr>
            <a:t>列）」へ地区名の入力をお願いします。リストに地区名がない場合、入力フォームのシートにて地区名が入力できませんのでご注意ください。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906780</xdr:colOff>
      <xdr:row>1</xdr:row>
      <xdr:rowOff>213360</xdr:rowOff>
    </xdr:to>
    <xdr:sp macro="" textlink="">
      <xdr:nvSpPr>
        <xdr:cNvPr id="2" name="正方形/長方形 1"/>
        <xdr:cNvSpPr/>
      </xdr:nvSpPr>
      <xdr:spPr>
        <a:xfrm>
          <a:off x="0" y="327660"/>
          <a:ext cx="3406140" cy="21336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注）</a:t>
          </a:r>
          <a:r>
            <a:rPr kumimoji="1" lang="en-US" altLang="ja-JP" sz="1000">
              <a:solidFill>
                <a:srgbClr val="FF0000"/>
              </a:solidFill>
            </a:rPr>
            <a:t>※</a:t>
          </a:r>
          <a:r>
            <a:rPr kumimoji="1" lang="ja-JP" altLang="en-US" sz="1000">
              <a:solidFill>
                <a:sysClr val="windowText" lastClr="000000"/>
              </a:solidFill>
            </a:rPr>
            <a:t>が付記された必須項目は漏れなく入力してください</a:t>
          </a:r>
        </a:p>
      </xdr:txBody>
    </xdr:sp>
    <xdr:clientData/>
  </xdr:twoCellAnchor>
  <xdr:twoCellAnchor>
    <xdr:from>
      <xdr:col>4</xdr:col>
      <xdr:colOff>7620</xdr:colOff>
      <xdr:row>6</xdr:row>
      <xdr:rowOff>22860</xdr:rowOff>
    </xdr:from>
    <xdr:to>
      <xdr:col>10</xdr:col>
      <xdr:colOff>198120</xdr:colOff>
      <xdr:row>7</xdr:row>
      <xdr:rowOff>60960</xdr:rowOff>
    </xdr:to>
    <xdr:grpSp>
      <xdr:nvGrpSpPr>
        <xdr:cNvPr id="3" name="グループ化 2"/>
        <xdr:cNvGrpSpPr/>
      </xdr:nvGrpSpPr>
      <xdr:grpSpPr>
        <a:xfrm>
          <a:off x="4469130" y="1703070"/>
          <a:ext cx="5223510" cy="285750"/>
          <a:chOff x="5257800" y="948520"/>
          <a:chExt cx="5962556" cy="297351"/>
        </a:xfrm>
        <a:noFill/>
      </xdr:grpSpPr>
      <xdr:sp macro="" textlink="">
        <xdr:nvSpPr>
          <xdr:cNvPr id="4" name="テキスト ボックス 3"/>
          <xdr:cNvSpPr txBox="1"/>
        </xdr:nvSpPr>
        <xdr:spPr>
          <a:xfrm>
            <a:off x="5257800" y="948520"/>
            <a:ext cx="5962556" cy="29735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1" i="0" u="none" strike="noStrike">
                <a:solidFill>
                  <a:srgbClr val="FF0000"/>
                </a:solidFill>
                <a:effectLst/>
                <a:latin typeface="+mn-lt"/>
                <a:ea typeface="+mn-ea"/>
                <a:cs typeface="+mn-cs"/>
              </a:rPr>
              <a:t>「○完了」の場合でも     　　　　　  の項目がないか確認いただき、あった場合は修正お願いします</a:t>
            </a:r>
            <a:endParaRPr kumimoji="1" lang="ja-JP" altLang="en-US" sz="900">
              <a:solidFill>
                <a:srgbClr val="FF0000"/>
              </a:solidFill>
            </a:endParaRPr>
          </a:p>
        </xdr:txBody>
      </xdr:sp>
      <xdr:sp macro="" textlink="">
        <xdr:nvSpPr>
          <xdr:cNvPr id="5" name="正方形/長方形 4"/>
          <xdr:cNvSpPr/>
        </xdr:nvSpPr>
        <xdr:spPr>
          <a:xfrm>
            <a:off x="6608809" y="990088"/>
            <a:ext cx="460622" cy="156744"/>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grpSp>
    <xdr:clientData/>
  </xdr:twoCellAnchor>
  <xdr:twoCellAnchor>
    <xdr:from>
      <xdr:col>7</xdr:col>
      <xdr:colOff>579120</xdr:colOff>
      <xdr:row>1</xdr:row>
      <xdr:rowOff>60960</xdr:rowOff>
    </xdr:from>
    <xdr:to>
      <xdr:col>11</xdr:col>
      <xdr:colOff>2118359</xdr:colOff>
      <xdr:row>2</xdr:row>
      <xdr:rowOff>205739</xdr:rowOff>
    </xdr:to>
    <xdr:grpSp>
      <xdr:nvGrpSpPr>
        <xdr:cNvPr id="6" name="グループ化 5"/>
        <xdr:cNvGrpSpPr/>
      </xdr:nvGrpSpPr>
      <xdr:grpSpPr>
        <a:xfrm>
          <a:off x="7528560" y="392430"/>
          <a:ext cx="4983479" cy="579119"/>
          <a:chOff x="7593495" y="1374253"/>
          <a:chExt cx="4593417" cy="592882"/>
        </a:xfrm>
      </xdr:grpSpPr>
      <xdr:sp macro="" textlink="">
        <xdr:nvSpPr>
          <xdr:cNvPr id="7" name="テキスト ボックス 6"/>
          <xdr:cNvSpPr txBox="1"/>
        </xdr:nvSpPr>
        <xdr:spPr>
          <a:xfrm>
            <a:off x="7593495" y="1374253"/>
            <a:ext cx="4593417" cy="5928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1" i="0" u="none" strike="noStrike">
                <a:solidFill>
                  <a:schemeClr val="dk1"/>
                </a:solidFill>
                <a:effectLst/>
                <a:latin typeface="ＭＳ Ｐゴシック" panose="020B0600070205080204" pitchFamily="50" charset="-128"/>
                <a:ea typeface="ＭＳ Ｐゴシック" panose="020B0600070205080204" pitchFamily="50" charset="-128"/>
                <a:cs typeface="+mn-cs"/>
              </a:rPr>
              <a:t>■セルの着色（エラーについて）</a:t>
            </a:r>
            <a:r>
              <a:rPr lang="ja-JP" altLang="en-US" sz="1050">
                <a:latin typeface="ＭＳ Ｐゴシック" panose="020B0600070205080204" pitchFamily="50" charset="-128"/>
                <a:ea typeface="ＭＳ Ｐゴシック" panose="020B0600070205080204" pitchFamily="50" charset="-128"/>
              </a:rPr>
              <a:t> </a:t>
            </a:r>
            <a:endParaRPr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要修正</a:t>
            </a:r>
            <a:r>
              <a:rPr kumimoji="1" lang="ja-JP" altLang="en-US" sz="1000">
                <a:latin typeface="ＭＳ Ｐゴシック" panose="020B0600070205080204" pitchFamily="50" charset="-128"/>
                <a:ea typeface="ＭＳ Ｐゴシック" panose="020B0600070205080204" pitchFamily="50" charset="-128"/>
              </a:rPr>
              <a:t>（解析に使用できず集計対象外となるため、修正をお願いします）</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　　　　</a:t>
            </a:r>
            <a:endParaRPr kumimoji="1" lang="en-US" altLang="ja-JP" sz="1000">
              <a:latin typeface="ＭＳ Ｐゴシック" panose="020B0600070205080204" pitchFamily="50" charset="-128"/>
              <a:ea typeface="ＭＳ Ｐゴシック" panose="020B0600070205080204" pitchFamily="50" charset="-128"/>
            </a:endParaRPr>
          </a:p>
        </xdr:txBody>
      </xdr:sp>
      <xdr:sp macro="" textlink="">
        <xdr:nvSpPr>
          <xdr:cNvPr id="8" name="正方形/長方形 7"/>
          <xdr:cNvSpPr/>
        </xdr:nvSpPr>
        <xdr:spPr>
          <a:xfrm>
            <a:off x="7646504" y="1616765"/>
            <a:ext cx="460513" cy="155713"/>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142875</xdr:colOff>
      <xdr:row>0</xdr:row>
      <xdr:rowOff>304800</xdr:rowOff>
    </xdr:from>
    <xdr:to>
      <xdr:col>20</xdr:col>
      <xdr:colOff>647700</xdr:colOff>
      <xdr:row>19</xdr:row>
      <xdr:rowOff>76200</xdr:rowOff>
    </xdr:to>
    <xdr:graphicFrame macro="">
      <xdr:nvGraphicFramePr>
        <xdr:cNvPr id="1132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190500</xdr:colOff>
      <xdr:row>20</xdr:row>
      <xdr:rowOff>19050</xdr:rowOff>
    </xdr:from>
    <xdr:to>
      <xdr:col>20</xdr:col>
      <xdr:colOff>57150</xdr:colOff>
      <xdr:row>39</xdr:row>
      <xdr:rowOff>57150</xdr:rowOff>
    </xdr:to>
    <xdr:graphicFrame macro="">
      <xdr:nvGraphicFramePr>
        <xdr:cNvPr id="11322"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45720</xdr:colOff>
      <xdr:row>0</xdr:row>
      <xdr:rowOff>76200</xdr:rowOff>
    </xdr:from>
    <xdr:to>
      <xdr:col>3</xdr:col>
      <xdr:colOff>238125</xdr:colOff>
      <xdr:row>1</xdr:row>
      <xdr:rowOff>100965</xdr:rowOff>
    </xdr:to>
    <xdr:sp macro="" textlink="">
      <xdr:nvSpPr>
        <xdr:cNvPr id="5" name="Text Box 64"/>
        <xdr:cNvSpPr txBox="1">
          <a:spLocks noChangeArrowheads="1"/>
        </xdr:cNvSpPr>
      </xdr:nvSpPr>
      <xdr:spPr bwMode="auto">
        <a:xfrm>
          <a:off x="45720" y="76200"/>
          <a:ext cx="2577465" cy="451485"/>
        </a:xfrm>
        <a:prstGeom prst="rect">
          <a:avLst/>
        </a:prstGeom>
        <a:solidFill>
          <a:srgbClr xmlns:mc="http://schemas.openxmlformats.org/markup-compatibility/2006" xmlns:a14="http://schemas.microsoft.com/office/drawing/2010/main" val="CCFFFF" mc:Ignorable="a14" a14:legacySpreadsheetColorIndex="41"/>
        </a:solidFill>
        <a:ln w="381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80"/>
              </a:solidFill>
              <a:latin typeface="ＭＳ Ｐゴシック"/>
              <a:ea typeface="ＭＳ Ｐゴシック"/>
            </a:rPr>
            <a:t>このワークシートはデータ提出時には</a:t>
          </a:r>
        </a:p>
        <a:p>
          <a:pPr algn="ctr" rtl="0">
            <a:defRPr sz="1000"/>
          </a:pPr>
          <a:r>
            <a:rPr lang="ja-JP" altLang="en-US" sz="1200" b="1" i="0" u="none" strike="noStrike" baseline="0">
              <a:solidFill>
                <a:srgbClr val="000080"/>
              </a:solidFill>
              <a:latin typeface="ＭＳ Ｐゴシック"/>
              <a:ea typeface="ＭＳ Ｐゴシック"/>
            </a:rPr>
            <a:t>削除してかまいません</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5"/>
  </sheetPr>
  <dimension ref="A1:B204"/>
  <sheetViews>
    <sheetView workbookViewId="0">
      <selection activeCell="A204" sqref="A204"/>
    </sheetView>
  </sheetViews>
  <sheetFormatPr defaultRowHeight="12.9"/>
  <cols>
    <col min="1" max="1" width="10.3125" customWidth="1"/>
    <col min="2" max="2" width="21.20703125" customWidth="1"/>
  </cols>
  <sheetData>
    <row r="1" spans="1:2">
      <c r="A1" t="s">
        <v>231</v>
      </c>
      <c r="B1" t="s">
        <v>232</v>
      </c>
    </row>
    <row r="2" spans="1:2">
      <c r="A2" t="s">
        <v>233</v>
      </c>
      <c r="B2" t="s">
        <v>302</v>
      </c>
    </row>
    <row r="3" spans="1:2">
      <c r="A3" t="s">
        <v>18</v>
      </c>
      <c r="B3" t="s">
        <v>303</v>
      </c>
    </row>
    <row r="4" spans="1:2">
      <c r="A4" t="s">
        <v>19</v>
      </c>
      <c r="B4" t="s">
        <v>304</v>
      </c>
    </row>
    <row r="5" spans="1:2">
      <c r="A5" t="s">
        <v>20</v>
      </c>
      <c r="B5" t="s">
        <v>305</v>
      </c>
    </row>
    <row r="6" spans="1:2">
      <c r="A6" t="s">
        <v>21</v>
      </c>
      <c r="B6" t="s">
        <v>306</v>
      </c>
    </row>
    <row r="7" spans="1:2">
      <c r="A7" t="s">
        <v>22</v>
      </c>
      <c r="B7" t="s">
        <v>307</v>
      </c>
    </row>
    <row r="8" spans="1:2">
      <c r="A8" t="s">
        <v>23</v>
      </c>
      <c r="B8" t="s">
        <v>308</v>
      </c>
    </row>
    <row r="9" spans="1:2">
      <c r="A9" t="s">
        <v>24</v>
      </c>
      <c r="B9" t="s">
        <v>309</v>
      </c>
    </row>
    <row r="10" spans="1:2">
      <c r="A10" t="s">
        <v>25</v>
      </c>
      <c r="B10" t="s">
        <v>310</v>
      </c>
    </row>
    <row r="11" spans="1:2">
      <c r="A11" t="s">
        <v>26</v>
      </c>
      <c r="B11" t="s">
        <v>311</v>
      </c>
    </row>
    <row r="12" spans="1:2">
      <c r="A12" t="s">
        <v>27</v>
      </c>
      <c r="B12" t="s">
        <v>312</v>
      </c>
    </row>
    <row r="13" spans="1:2">
      <c r="A13" t="s">
        <v>28</v>
      </c>
      <c r="B13" t="s">
        <v>313</v>
      </c>
    </row>
    <row r="14" spans="1:2">
      <c r="A14" t="s">
        <v>29</v>
      </c>
      <c r="B14" t="s">
        <v>314</v>
      </c>
    </row>
    <row r="15" spans="1:2">
      <c r="A15" t="s">
        <v>30</v>
      </c>
      <c r="B15" t="s">
        <v>315</v>
      </c>
    </row>
    <row r="16" spans="1:2">
      <c r="A16" t="s">
        <v>31</v>
      </c>
      <c r="B16" t="s">
        <v>316</v>
      </c>
    </row>
    <row r="17" spans="1:2">
      <c r="A17" t="s">
        <v>32</v>
      </c>
      <c r="B17" t="s">
        <v>317</v>
      </c>
    </row>
    <row r="18" spans="1:2">
      <c r="A18" t="s">
        <v>33</v>
      </c>
      <c r="B18" t="s">
        <v>318</v>
      </c>
    </row>
    <row r="19" spans="1:2">
      <c r="A19" t="s">
        <v>34</v>
      </c>
      <c r="B19" t="s">
        <v>319</v>
      </c>
    </row>
    <row r="20" spans="1:2">
      <c r="A20" s="10" t="s">
        <v>234</v>
      </c>
      <c r="B20" t="s">
        <v>35</v>
      </c>
    </row>
    <row r="21" spans="1:2">
      <c r="A21" s="10" t="s">
        <v>235</v>
      </c>
      <c r="B21" t="s">
        <v>36</v>
      </c>
    </row>
    <row r="22" spans="1:2">
      <c r="A22" s="10" t="s">
        <v>142</v>
      </c>
      <c r="B22" t="s">
        <v>37</v>
      </c>
    </row>
    <row r="23" spans="1:2">
      <c r="A23" s="10" t="s">
        <v>143</v>
      </c>
      <c r="B23" t="s">
        <v>38</v>
      </c>
    </row>
    <row r="24" spans="1:2">
      <c r="A24" s="10" t="s">
        <v>144</v>
      </c>
      <c r="B24" t="s">
        <v>39</v>
      </c>
    </row>
    <row r="25" spans="1:2">
      <c r="A25" s="10" t="s">
        <v>145</v>
      </c>
      <c r="B25" t="s">
        <v>40</v>
      </c>
    </row>
    <row r="26" spans="1:2">
      <c r="A26" s="10" t="s">
        <v>146</v>
      </c>
      <c r="B26" t="s">
        <v>41</v>
      </c>
    </row>
    <row r="27" spans="1:2">
      <c r="A27" s="10" t="s">
        <v>147</v>
      </c>
      <c r="B27" t="s">
        <v>42</v>
      </c>
    </row>
    <row r="28" spans="1:2">
      <c r="A28" s="10" t="s">
        <v>148</v>
      </c>
      <c r="B28" t="s">
        <v>43</v>
      </c>
    </row>
    <row r="29" spans="1:2">
      <c r="A29" s="10" t="s">
        <v>149</v>
      </c>
      <c r="B29" t="s">
        <v>44</v>
      </c>
    </row>
    <row r="30" spans="1:2">
      <c r="A30" s="10" t="s">
        <v>150</v>
      </c>
      <c r="B30" t="s">
        <v>45</v>
      </c>
    </row>
    <row r="31" spans="1:2">
      <c r="A31" s="10" t="s">
        <v>151</v>
      </c>
      <c r="B31" t="s">
        <v>46</v>
      </c>
    </row>
    <row r="32" spans="1:2">
      <c r="A32" s="10" t="s">
        <v>152</v>
      </c>
      <c r="B32" t="s">
        <v>47</v>
      </c>
    </row>
    <row r="33" spans="1:2">
      <c r="A33" s="10" t="s">
        <v>153</v>
      </c>
      <c r="B33" t="s">
        <v>48</v>
      </c>
    </row>
    <row r="34" spans="1:2">
      <c r="A34" s="10" t="s">
        <v>154</v>
      </c>
      <c r="B34" t="s">
        <v>49</v>
      </c>
    </row>
    <row r="35" spans="1:2">
      <c r="A35" s="10" t="s">
        <v>155</v>
      </c>
      <c r="B35" t="s">
        <v>50</v>
      </c>
    </row>
    <row r="36" spans="1:2">
      <c r="A36" s="10" t="s">
        <v>156</v>
      </c>
      <c r="B36" t="s">
        <v>51</v>
      </c>
    </row>
    <row r="37" spans="1:2">
      <c r="A37" s="10" t="s">
        <v>157</v>
      </c>
      <c r="B37" t="s">
        <v>52</v>
      </c>
    </row>
    <row r="38" spans="1:2">
      <c r="A38" s="10" t="s">
        <v>158</v>
      </c>
      <c r="B38" t="s">
        <v>53</v>
      </c>
    </row>
    <row r="39" spans="1:2">
      <c r="A39" s="10" t="s">
        <v>159</v>
      </c>
      <c r="B39" t="s">
        <v>54</v>
      </c>
    </row>
    <row r="40" spans="1:2">
      <c r="A40" s="10" t="s">
        <v>160</v>
      </c>
      <c r="B40" t="s">
        <v>292</v>
      </c>
    </row>
    <row r="41" spans="1:2">
      <c r="A41" s="10" t="s">
        <v>161</v>
      </c>
      <c r="B41" t="s">
        <v>55</v>
      </c>
    </row>
    <row r="42" spans="1:2">
      <c r="A42" s="10" t="s">
        <v>162</v>
      </c>
      <c r="B42" t="s">
        <v>56</v>
      </c>
    </row>
    <row r="43" spans="1:2">
      <c r="A43" s="10" t="s">
        <v>163</v>
      </c>
      <c r="B43" t="s">
        <v>57</v>
      </c>
    </row>
    <row r="44" spans="1:2">
      <c r="A44" s="10" t="s">
        <v>164</v>
      </c>
      <c r="B44" t="s">
        <v>58</v>
      </c>
    </row>
    <row r="45" spans="1:2">
      <c r="A45" s="10" t="s">
        <v>165</v>
      </c>
      <c r="B45" t="s">
        <v>59</v>
      </c>
    </row>
    <row r="46" spans="1:2">
      <c r="A46" s="10" t="s">
        <v>166</v>
      </c>
      <c r="B46" t="s">
        <v>60</v>
      </c>
    </row>
    <row r="47" spans="1:2">
      <c r="A47" s="10" t="s">
        <v>167</v>
      </c>
      <c r="B47" t="s">
        <v>61</v>
      </c>
    </row>
    <row r="48" spans="1:2">
      <c r="A48" s="10" t="s">
        <v>168</v>
      </c>
      <c r="B48" t="s">
        <v>62</v>
      </c>
    </row>
    <row r="49" spans="1:2">
      <c r="A49" s="10" t="s">
        <v>169</v>
      </c>
      <c r="B49" t="s">
        <v>236</v>
      </c>
    </row>
    <row r="50" spans="1:2">
      <c r="A50" s="10" t="s">
        <v>170</v>
      </c>
      <c r="B50" t="s">
        <v>63</v>
      </c>
    </row>
    <row r="51" spans="1:2">
      <c r="A51" s="10" t="s">
        <v>171</v>
      </c>
      <c r="B51" t="s">
        <v>64</v>
      </c>
    </row>
    <row r="52" spans="1:2">
      <c r="A52" s="10" t="s">
        <v>300</v>
      </c>
      <c r="B52" t="s">
        <v>301</v>
      </c>
    </row>
    <row r="53" spans="1:2">
      <c r="A53" s="10" t="s">
        <v>172</v>
      </c>
      <c r="B53" t="s">
        <v>65</v>
      </c>
    </row>
    <row r="54" spans="1:2">
      <c r="A54" s="10" t="s">
        <v>173</v>
      </c>
      <c r="B54" t="s">
        <v>66</v>
      </c>
    </row>
    <row r="55" spans="1:2">
      <c r="A55" s="10" t="s">
        <v>174</v>
      </c>
      <c r="B55" t="s">
        <v>67</v>
      </c>
    </row>
    <row r="56" spans="1:2">
      <c r="A56" s="10" t="s">
        <v>175</v>
      </c>
      <c r="B56" t="s">
        <v>320</v>
      </c>
    </row>
    <row r="57" spans="1:2">
      <c r="A57" s="10" t="s">
        <v>176</v>
      </c>
      <c r="B57" t="s">
        <v>68</v>
      </c>
    </row>
    <row r="58" spans="1:2">
      <c r="A58" s="10" t="s">
        <v>177</v>
      </c>
      <c r="B58" t="s">
        <v>69</v>
      </c>
    </row>
    <row r="59" spans="1:2">
      <c r="A59" s="10" t="s">
        <v>178</v>
      </c>
      <c r="B59" t="s">
        <v>70</v>
      </c>
    </row>
    <row r="60" spans="1:2">
      <c r="A60" s="10" t="s">
        <v>179</v>
      </c>
      <c r="B60" t="s">
        <v>71</v>
      </c>
    </row>
    <row r="61" spans="1:2">
      <c r="A61" s="10" t="s">
        <v>180</v>
      </c>
      <c r="B61" t="s">
        <v>72</v>
      </c>
    </row>
    <row r="62" spans="1:2">
      <c r="A62" s="10" t="s">
        <v>181</v>
      </c>
      <c r="B62" t="s">
        <v>73</v>
      </c>
    </row>
    <row r="63" spans="1:2">
      <c r="A63" s="10" t="s">
        <v>182</v>
      </c>
      <c r="B63" t="s">
        <v>74</v>
      </c>
    </row>
    <row r="64" spans="1:2">
      <c r="A64" s="10" t="s">
        <v>183</v>
      </c>
      <c r="B64" t="s">
        <v>75</v>
      </c>
    </row>
    <row r="65" spans="1:2">
      <c r="A65" s="10" t="s">
        <v>184</v>
      </c>
      <c r="B65" t="s">
        <v>76</v>
      </c>
    </row>
    <row r="66" spans="1:2">
      <c r="A66" s="10" t="s">
        <v>185</v>
      </c>
      <c r="B66" t="s">
        <v>77</v>
      </c>
    </row>
    <row r="67" spans="1:2">
      <c r="A67" s="10" t="s">
        <v>186</v>
      </c>
      <c r="B67" t="s">
        <v>321</v>
      </c>
    </row>
    <row r="68" spans="1:2">
      <c r="A68" s="10" t="s">
        <v>187</v>
      </c>
      <c r="B68" t="s">
        <v>293</v>
      </c>
    </row>
    <row r="69" spans="1:2">
      <c r="A69" s="10" t="s">
        <v>237</v>
      </c>
      <c r="B69" t="s">
        <v>78</v>
      </c>
    </row>
    <row r="70" spans="1:2">
      <c r="A70" s="10" t="s">
        <v>188</v>
      </c>
      <c r="B70" t="s">
        <v>79</v>
      </c>
    </row>
    <row r="71" spans="1:2">
      <c r="A71" s="10" t="s">
        <v>189</v>
      </c>
      <c r="B71" t="s">
        <v>80</v>
      </c>
    </row>
    <row r="72" spans="1:2">
      <c r="A72" s="10" t="s">
        <v>190</v>
      </c>
      <c r="B72" t="s">
        <v>81</v>
      </c>
    </row>
    <row r="73" spans="1:2">
      <c r="A73" s="10" t="s">
        <v>191</v>
      </c>
      <c r="B73" t="s">
        <v>82</v>
      </c>
    </row>
    <row r="74" spans="1:2">
      <c r="A74" s="10" t="s">
        <v>192</v>
      </c>
      <c r="B74" t="s">
        <v>83</v>
      </c>
    </row>
    <row r="75" spans="1:2">
      <c r="A75" s="10" t="s">
        <v>193</v>
      </c>
      <c r="B75" t="s">
        <v>84</v>
      </c>
    </row>
    <row r="76" spans="1:2">
      <c r="A76" s="10" t="s">
        <v>194</v>
      </c>
      <c r="B76" t="s">
        <v>85</v>
      </c>
    </row>
    <row r="77" spans="1:2">
      <c r="A77" s="10" t="s">
        <v>195</v>
      </c>
      <c r="B77" t="s">
        <v>322</v>
      </c>
    </row>
    <row r="78" spans="1:2">
      <c r="A78" s="10" t="s">
        <v>196</v>
      </c>
      <c r="B78" t="s">
        <v>323</v>
      </c>
    </row>
    <row r="79" spans="1:2">
      <c r="A79" s="10" t="s">
        <v>197</v>
      </c>
      <c r="B79" t="s">
        <v>86</v>
      </c>
    </row>
    <row r="80" spans="1:2">
      <c r="A80" s="10" t="s">
        <v>198</v>
      </c>
      <c r="B80" t="s">
        <v>87</v>
      </c>
    </row>
    <row r="81" spans="1:2">
      <c r="A81" s="10" t="s">
        <v>199</v>
      </c>
      <c r="B81" t="s">
        <v>88</v>
      </c>
    </row>
    <row r="82" spans="1:2">
      <c r="A82" s="10" t="s">
        <v>200</v>
      </c>
      <c r="B82" t="s">
        <v>89</v>
      </c>
    </row>
    <row r="83" spans="1:2">
      <c r="A83" s="10" t="s">
        <v>201</v>
      </c>
      <c r="B83" t="s">
        <v>90</v>
      </c>
    </row>
    <row r="84" spans="1:2">
      <c r="A84" s="10" t="s">
        <v>202</v>
      </c>
      <c r="B84" t="s">
        <v>91</v>
      </c>
    </row>
    <row r="85" spans="1:2">
      <c r="A85" s="10" t="s">
        <v>203</v>
      </c>
      <c r="B85" t="s">
        <v>92</v>
      </c>
    </row>
    <row r="86" spans="1:2">
      <c r="A86" s="10" t="s">
        <v>204</v>
      </c>
      <c r="B86" t="s">
        <v>93</v>
      </c>
    </row>
    <row r="87" spans="1:2">
      <c r="A87" s="10" t="s">
        <v>205</v>
      </c>
      <c r="B87" t="s">
        <v>94</v>
      </c>
    </row>
    <row r="88" spans="1:2">
      <c r="A88" s="10" t="s">
        <v>206</v>
      </c>
      <c r="B88" t="s">
        <v>95</v>
      </c>
    </row>
    <row r="89" spans="1:2">
      <c r="A89" s="10" t="s">
        <v>207</v>
      </c>
      <c r="B89" t="s">
        <v>96</v>
      </c>
    </row>
    <row r="90" spans="1:2">
      <c r="A90" s="10" t="s">
        <v>208</v>
      </c>
      <c r="B90" t="s">
        <v>97</v>
      </c>
    </row>
    <row r="91" spans="1:2">
      <c r="A91" s="10" t="s">
        <v>209</v>
      </c>
      <c r="B91" t="s">
        <v>98</v>
      </c>
    </row>
    <row r="92" spans="1:2">
      <c r="A92" s="10" t="s">
        <v>210</v>
      </c>
      <c r="B92" t="s">
        <v>99</v>
      </c>
    </row>
    <row r="93" spans="1:2">
      <c r="A93" s="10" t="s">
        <v>211</v>
      </c>
      <c r="B93" t="s">
        <v>100</v>
      </c>
    </row>
    <row r="94" spans="1:2">
      <c r="A94" s="10" t="s">
        <v>212</v>
      </c>
      <c r="B94" t="s">
        <v>324</v>
      </c>
    </row>
    <row r="95" spans="1:2">
      <c r="A95" s="10" t="s">
        <v>213</v>
      </c>
      <c r="B95" t="s">
        <v>101</v>
      </c>
    </row>
    <row r="96" spans="1:2">
      <c r="A96" s="10" t="s">
        <v>214</v>
      </c>
      <c r="B96" t="s">
        <v>102</v>
      </c>
    </row>
    <row r="97" spans="1:2">
      <c r="A97" s="10" t="s">
        <v>215</v>
      </c>
      <c r="B97" t="s">
        <v>103</v>
      </c>
    </row>
    <row r="98" spans="1:2">
      <c r="A98" s="10" t="s">
        <v>216</v>
      </c>
      <c r="B98" t="s">
        <v>104</v>
      </c>
    </row>
    <row r="99" spans="1:2">
      <c r="A99" s="10" t="s">
        <v>217</v>
      </c>
      <c r="B99" t="s">
        <v>105</v>
      </c>
    </row>
    <row r="100" spans="1:2">
      <c r="A100" s="10" t="s">
        <v>218</v>
      </c>
      <c r="B100" t="s">
        <v>106</v>
      </c>
    </row>
    <row r="101" spans="1:2">
      <c r="A101" s="10" t="s">
        <v>219</v>
      </c>
      <c r="B101" t="s">
        <v>325</v>
      </c>
    </row>
    <row r="102" spans="1:2">
      <c r="A102" s="10" t="s">
        <v>220</v>
      </c>
      <c r="B102" t="s">
        <v>107</v>
      </c>
    </row>
    <row r="103" spans="1:2">
      <c r="A103" s="10" t="s">
        <v>238</v>
      </c>
      <c r="B103" t="s">
        <v>108</v>
      </c>
    </row>
    <row r="104" spans="1:2">
      <c r="A104" s="10" t="s">
        <v>221</v>
      </c>
      <c r="B104" t="s">
        <v>109</v>
      </c>
    </row>
    <row r="105" spans="1:2">
      <c r="A105" s="10" t="s">
        <v>222</v>
      </c>
      <c r="B105" t="s">
        <v>110</v>
      </c>
    </row>
    <row r="106" spans="1:2">
      <c r="A106" s="10" t="s">
        <v>223</v>
      </c>
      <c r="B106" t="s">
        <v>111</v>
      </c>
    </row>
    <row r="107" spans="1:2">
      <c r="A107" s="10" t="s">
        <v>224</v>
      </c>
      <c r="B107" t="s">
        <v>112</v>
      </c>
    </row>
    <row r="108" spans="1:2">
      <c r="A108" s="10" t="s">
        <v>225</v>
      </c>
      <c r="B108" t="s">
        <v>113</v>
      </c>
    </row>
    <row r="109" spans="1:2">
      <c r="A109" s="10" t="s">
        <v>226</v>
      </c>
      <c r="B109" t="s">
        <v>114</v>
      </c>
    </row>
    <row r="110" spans="1:2">
      <c r="A110" s="10" t="s">
        <v>227</v>
      </c>
      <c r="B110" t="s">
        <v>115</v>
      </c>
    </row>
    <row r="111" spans="1:2">
      <c r="A111" s="10" t="s">
        <v>228</v>
      </c>
      <c r="B111" t="s">
        <v>239</v>
      </c>
    </row>
    <row r="112" spans="1:2">
      <c r="A112" s="10" t="s">
        <v>240</v>
      </c>
      <c r="B112" t="s">
        <v>241</v>
      </c>
    </row>
    <row r="113" spans="1:2">
      <c r="A113" s="10" t="s">
        <v>242</v>
      </c>
      <c r="B113" t="s">
        <v>243</v>
      </c>
    </row>
    <row r="114" spans="1:2">
      <c r="A114" s="10" t="s">
        <v>244</v>
      </c>
      <c r="B114" t="s">
        <v>245</v>
      </c>
    </row>
    <row r="115" spans="1:2">
      <c r="A115" s="10" t="s">
        <v>246</v>
      </c>
      <c r="B115" t="s">
        <v>247</v>
      </c>
    </row>
    <row r="116" spans="1:2">
      <c r="A116" s="10" t="s">
        <v>248</v>
      </c>
      <c r="B116" t="s">
        <v>249</v>
      </c>
    </row>
    <row r="117" spans="1:2">
      <c r="A117" s="10" t="s">
        <v>250</v>
      </c>
      <c r="B117" t="s">
        <v>251</v>
      </c>
    </row>
    <row r="118" spans="1:2">
      <c r="A118" s="10" t="s">
        <v>252</v>
      </c>
      <c r="B118" t="s">
        <v>253</v>
      </c>
    </row>
    <row r="119" spans="1:2">
      <c r="A119" s="10" t="s">
        <v>254</v>
      </c>
      <c r="B119" t="s">
        <v>255</v>
      </c>
    </row>
    <row r="120" spans="1:2">
      <c r="A120" s="10" t="s">
        <v>256</v>
      </c>
      <c r="B120" t="s">
        <v>257</v>
      </c>
    </row>
    <row r="121" spans="1:2">
      <c r="A121" s="10" t="s">
        <v>258</v>
      </c>
      <c r="B121" t="s">
        <v>259</v>
      </c>
    </row>
    <row r="122" spans="1:2">
      <c r="A122" s="10" t="s">
        <v>260</v>
      </c>
      <c r="B122" t="s">
        <v>261</v>
      </c>
    </row>
    <row r="123" spans="1:2">
      <c r="A123" s="10" t="s">
        <v>262</v>
      </c>
      <c r="B123" t="s">
        <v>263</v>
      </c>
    </row>
    <row r="124" spans="1:2">
      <c r="A124" s="10" t="s">
        <v>264</v>
      </c>
      <c r="B124" t="s">
        <v>294</v>
      </c>
    </row>
    <row r="125" spans="1:2">
      <c r="A125" s="10" t="s">
        <v>265</v>
      </c>
      <c r="B125" t="s">
        <v>266</v>
      </c>
    </row>
    <row r="126" spans="1:2">
      <c r="A126" s="10" t="s">
        <v>267</v>
      </c>
      <c r="B126" t="s">
        <v>268</v>
      </c>
    </row>
    <row r="127" spans="1:2">
      <c r="A127" s="10" t="s">
        <v>269</v>
      </c>
      <c r="B127" t="s">
        <v>270</v>
      </c>
    </row>
    <row r="128" spans="1:2">
      <c r="A128" s="10" t="s">
        <v>271</v>
      </c>
      <c r="B128" t="s">
        <v>272</v>
      </c>
    </row>
    <row r="129" spans="1:2">
      <c r="A129" s="10" t="s">
        <v>273</v>
      </c>
      <c r="B129" t="s">
        <v>274</v>
      </c>
    </row>
    <row r="130" spans="1:2">
      <c r="A130" s="10" t="s">
        <v>275</v>
      </c>
      <c r="B130" t="s">
        <v>276</v>
      </c>
    </row>
    <row r="131" spans="1:2">
      <c r="A131" s="10" t="s">
        <v>277</v>
      </c>
      <c r="B131" t="s">
        <v>278</v>
      </c>
    </row>
    <row r="132" spans="1:2">
      <c r="A132" s="10" t="s">
        <v>279</v>
      </c>
      <c r="B132" t="s">
        <v>280</v>
      </c>
    </row>
    <row r="133" spans="1:2">
      <c r="A133" s="10" t="s">
        <v>281</v>
      </c>
      <c r="B133" t="s">
        <v>282</v>
      </c>
    </row>
    <row r="134" spans="1:2">
      <c r="A134" s="10" t="s">
        <v>283</v>
      </c>
      <c r="B134" t="s">
        <v>284</v>
      </c>
    </row>
    <row r="135" spans="1:2">
      <c r="A135" s="10" t="s">
        <v>285</v>
      </c>
      <c r="B135" t="s">
        <v>286</v>
      </c>
    </row>
    <row r="136" spans="1:2">
      <c r="A136" s="10" t="s">
        <v>287</v>
      </c>
      <c r="B136" t="s">
        <v>288</v>
      </c>
    </row>
    <row r="137" spans="1:2">
      <c r="A137" s="10" t="s">
        <v>289</v>
      </c>
      <c r="B137" t="s">
        <v>290</v>
      </c>
    </row>
    <row r="138" spans="1:2">
      <c r="A138" s="10" t="s">
        <v>326</v>
      </c>
      <c r="B138" t="s">
        <v>327</v>
      </c>
    </row>
    <row r="139" spans="1:2">
      <c r="A139" s="10" t="s">
        <v>328</v>
      </c>
      <c r="B139" t="s">
        <v>329</v>
      </c>
    </row>
    <row r="140" spans="1:2">
      <c r="A140" s="10" t="s">
        <v>330</v>
      </c>
      <c r="B140" t="s">
        <v>331</v>
      </c>
    </row>
    <row r="141" spans="1:2">
      <c r="A141" s="10" t="s">
        <v>332</v>
      </c>
      <c r="B141" t="s">
        <v>333</v>
      </c>
    </row>
    <row r="142" spans="1:2">
      <c r="A142" s="10" t="s">
        <v>334</v>
      </c>
      <c r="B142" t="s">
        <v>335</v>
      </c>
    </row>
    <row r="143" spans="1:2">
      <c r="A143" s="10" t="s">
        <v>336</v>
      </c>
      <c r="B143" t="s">
        <v>337</v>
      </c>
    </row>
    <row r="144" spans="1:2">
      <c r="A144" s="10" t="s">
        <v>338</v>
      </c>
      <c r="B144" t="s">
        <v>339</v>
      </c>
    </row>
    <row r="145" spans="1:2">
      <c r="A145" s="10" t="s">
        <v>340</v>
      </c>
      <c r="B145" t="s">
        <v>341</v>
      </c>
    </row>
    <row r="146" spans="1:2">
      <c r="A146" s="10" t="s">
        <v>342</v>
      </c>
      <c r="B146" t="s">
        <v>343</v>
      </c>
    </row>
    <row r="147" spans="1:2">
      <c r="A147" s="10" t="s">
        <v>344</v>
      </c>
      <c r="B147" t="s">
        <v>345</v>
      </c>
    </row>
    <row r="148" spans="1:2">
      <c r="A148" s="10" t="s">
        <v>346</v>
      </c>
      <c r="B148" t="s">
        <v>347</v>
      </c>
    </row>
    <row r="149" spans="1:2">
      <c r="A149" s="10" t="s">
        <v>348</v>
      </c>
      <c r="B149" t="s">
        <v>349</v>
      </c>
    </row>
    <row r="150" spans="1:2">
      <c r="A150" s="10" t="s">
        <v>350</v>
      </c>
      <c r="B150" t="s">
        <v>351</v>
      </c>
    </row>
    <row r="151" spans="1:2">
      <c r="A151" s="10" t="s">
        <v>352</v>
      </c>
      <c r="B151" t="s">
        <v>353</v>
      </c>
    </row>
    <row r="152" spans="1:2">
      <c r="A152" s="10" t="s">
        <v>354</v>
      </c>
      <c r="B152" t="s">
        <v>355</v>
      </c>
    </row>
    <row r="153" spans="1:2">
      <c r="A153" s="10" t="s">
        <v>356</v>
      </c>
      <c r="B153" t="s">
        <v>357</v>
      </c>
    </row>
    <row r="154" spans="1:2">
      <c r="A154" s="10" t="s">
        <v>358</v>
      </c>
      <c r="B154" t="s">
        <v>291</v>
      </c>
    </row>
    <row r="155" spans="1:2">
      <c r="A155" s="10" t="s">
        <v>359</v>
      </c>
      <c r="B155" t="s">
        <v>360</v>
      </c>
    </row>
    <row r="156" spans="1:2">
      <c r="A156" s="10" t="s">
        <v>361</v>
      </c>
      <c r="B156" t="s">
        <v>362</v>
      </c>
    </row>
    <row r="157" spans="1:2">
      <c r="A157" s="10" t="s">
        <v>363</v>
      </c>
      <c r="B157" t="s">
        <v>364</v>
      </c>
    </row>
    <row r="158" spans="1:2">
      <c r="A158" s="10" t="s">
        <v>365</v>
      </c>
      <c r="B158" t="s">
        <v>366</v>
      </c>
    </row>
    <row r="159" spans="1:2">
      <c r="A159" s="10" t="s">
        <v>367</v>
      </c>
      <c r="B159" t="s">
        <v>368</v>
      </c>
    </row>
    <row r="160" spans="1:2">
      <c r="A160" s="10" t="s">
        <v>369</v>
      </c>
      <c r="B160" t="s">
        <v>370</v>
      </c>
    </row>
    <row r="161" spans="1:2">
      <c r="A161" s="10" t="s">
        <v>371</v>
      </c>
      <c r="B161" t="s">
        <v>372</v>
      </c>
    </row>
    <row r="162" spans="1:2">
      <c r="A162" s="10" t="s">
        <v>373</v>
      </c>
      <c r="B162" t="s">
        <v>374</v>
      </c>
    </row>
    <row r="163" spans="1:2">
      <c r="A163" s="10" t="s">
        <v>375</v>
      </c>
      <c r="B163" t="s">
        <v>376</v>
      </c>
    </row>
    <row r="164" spans="1:2">
      <c r="A164" s="10" t="s">
        <v>377</v>
      </c>
      <c r="B164" t="s">
        <v>378</v>
      </c>
    </row>
    <row r="165" spans="1:2">
      <c r="A165" s="10" t="s">
        <v>379</v>
      </c>
      <c r="B165" t="s">
        <v>380</v>
      </c>
    </row>
    <row r="166" spans="1:2">
      <c r="A166" s="10" t="s">
        <v>381</v>
      </c>
      <c r="B166" t="s">
        <v>382</v>
      </c>
    </row>
    <row r="167" spans="1:2">
      <c r="A167" s="10" t="s">
        <v>383</v>
      </c>
      <c r="B167" t="s">
        <v>384</v>
      </c>
    </row>
    <row r="168" spans="1:2">
      <c r="A168" s="10" t="s">
        <v>385</v>
      </c>
      <c r="B168" t="s">
        <v>386</v>
      </c>
    </row>
    <row r="169" spans="1:2">
      <c r="A169" s="10" t="s">
        <v>387</v>
      </c>
      <c r="B169" t="s">
        <v>388</v>
      </c>
    </row>
    <row r="170" spans="1:2">
      <c r="A170" s="10" t="s">
        <v>389</v>
      </c>
      <c r="B170" t="s">
        <v>390</v>
      </c>
    </row>
    <row r="171" spans="1:2">
      <c r="A171" s="10" t="s">
        <v>391</v>
      </c>
      <c r="B171" t="s">
        <v>392</v>
      </c>
    </row>
    <row r="172" spans="1:2">
      <c r="A172" s="10" t="s">
        <v>393</v>
      </c>
      <c r="B172" t="s">
        <v>394</v>
      </c>
    </row>
    <row r="173" spans="1:2">
      <c r="A173" s="10" t="s">
        <v>395</v>
      </c>
      <c r="B173" t="s">
        <v>396</v>
      </c>
    </row>
    <row r="174" spans="1:2">
      <c r="A174" s="10" t="s">
        <v>397</v>
      </c>
      <c r="B174" t="s">
        <v>398</v>
      </c>
    </row>
    <row r="175" spans="1:2">
      <c r="A175" s="10" t="s">
        <v>399</v>
      </c>
      <c r="B175" t="s">
        <v>400</v>
      </c>
    </row>
    <row r="176" spans="1:2">
      <c r="A176" s="10" t="s">
        <v>401</v>
      </c>
      <c r="B176" t="s">
        <v>402</v>
      </c>
    </row>
    <row r="177" spans="1:2">
      <c r="A177" s="10" t="s">
        <v>403</v>
      </c>
      <c r="B177" t="s">
        <v>404</v>
      </c>
    </row>
    <row r="178" spans="1:2">
      <c r="A178" s="10" t="s">
        <v>405</v>
      </c>
      <c r="B178" t="s">
        <v>406</v>
      </c>
    </row>
    <row r="179" spans="1:2">
      <c r="A179" s="10" t="s">
        <v>407</v>
      </c>
      <c r="B179" t="s">
        <v>408</v>
      </c>
    </row>
    <row r="180" spans="1:2">
      <c r="A180" s="10" t="s">
        <v>409</v>
      </c>
      <c r="B180" t="s">
        <v>410</v>
      </c>
    </row>
    <row r="181" spans="1:2">
      <c r="A181" s="10" t="s">
        <v>411</v>
      </c>
      <c r="B181" t="s">
        <v>412</v>
      </c>
    </row>
    <row r="182" spans="1:2">
      <c r="A182" s="10" t="s">
        <v>413</v>
      </c>
      <c r="B182" t="s">
        <v>414</v>
      </c>
    </row>
    <row r="183" spans="1:2">
      <c r="A183" s="10" t="s">
        <v>415</v>
      </c>
      <c r="B183" t="s">
        <v>416</v>
      </c>
    </row>
    <row r="184" spans="1:2">
      <c r="A184" s="10" t="s">
        <v>417</v>
      </c>
      <c r="B184" t="s">
        <v>418</v>
      </c>
    </row>
    <row r="185" spans="1:2">
      <c r="A185" s="10" t="s">
        <v>419</v>
      </c>
      <c r="B185" t="s">
        <v>420</v>
      </c>
    </row>
    <row r="186" spans="1:2">
      <c r="A186" s="10" t="s">
        <v>421</v>
      </c>
      <c r="B186" t="s">
        <v>422</v>
      </c>
    </row>
    <row r="187" spans="1:2">
      <c r="A187" s="10" t="s">
        <v>423</v>
      </c>
      <c r="B187" t="s">
        <v>424</v>
      </c>
    </row>
    <row r="188" spans="1:2">
      <c r="A188" s="10" t="s">
        <v>425</v>
      </c>
      <c r="B188" t="s">
        <v>426</v>
      </c>
    </row>
    <row r="189" spans="1:2">
      <c r="A189" s="10" t="s">
        <v>427</v>
      </c>
      <c r="B189" t="s">
        <v>428</v>
      </c>
    </row>
    <row r="190" spans="1:2">
      <c r="A190" s="10" t="s">
        <v>429</v>
      </c>
      <c r="B190" t="s">
        <v>430</v>
      </c>
    </row>
    <row r="191" spans="1:2">
      <c r="A191" s="10" t="s">
        <v>431</v>
      </c>
      <c r="B191" t="s">
        <v>432</v>
      </c>
    </row>
    <row r="192" spans="1:2">
      <c r="A192" s="10" t="s">
        <v>433</v>
      </c>
      <c r="B192" t="s">
        <v>434</v>
      </c>
    </row>
    <row r="193" spans="1:2">
      <c r="A193" s="10" t="s">
        <v>435</v>
      </c>
      <c r="B193" t="s">
        <v>436</v>
      </c>
    </row>
    <row r="194" spans="1:2">
      <c r="A194" s="10" t="s">
        <v>437</v>
      </c>
      <c r="B194" t="s">
        <v>438</v>
      </c>
    </row>
    <row r="195" spans="1:2">
      <c r="A195" s="10" t="s">
        <v>439</v>
      </c>
      <c r="B195" t="s">
        <v>440</v>
      </c>
    </row>
    <row r="196" spans="1:2">
      <c r="A196" s="10" t="s">
        <v>441</v>
      </c>
      <c r="B196" t="s">
        <v>442</v>
      </c>
    </row>
    <row r="197" spans="1:2">
      <c r="A197" s="10" t="s">
        <v>443</v>
      </c>
      <c r="B197" t="s">
        <v>444</v>
      </c>
    </row>
    <row r="198" spans="1:2">
      <c r="A198" s="10" t="s">
        <v>445</v>
      </c>
      <c r="B198" t="s">
        <v>446</v>
      </c>
    </row>
    <row r="199" spans="1:2">
      <c r="A199" s="10" t="s">
        <v>447</v>
      </c>
      <c r="B199" t="s">
        <v>448</v>
      </c>
    </row>
    <row r="200" spans="1:2">
      <c r="A200" s="10" t="s">
        <v>449</v>
      </c>
      <c r="B200" t="s">
        <v>450</v>
      </c>
    </row>
    <row r="201" spans="1:2">
      <c r="A201" s="10" t="s">
        <v>451</v>
      </c>
      <c r="B201" t="s">
        <v>452</v>
      </c>
    </row>
    <row r="202" spans="1:2">
      <c r="A202" s="10" t="s">
        <v>453</v>
      </c>
      <c r="B202" t="s">
        <v>454</v>
      </c>
    </row>
    <row r="203" spans="1:2">
      <c r="A203" s="10" t="s">
        <v>455</v>
      </c>
      <c r="B203" t="s">
        <v>456</v>
      </c>
    </row>
    <row r="204" spans="1:2">
      <c r="A204" s="10" t="s">
        <v>457</v>
      </c>
      <c r="B204" t="s">
        <v>458</v>
      </c>
    </row>
  </sheetData>
  <sheetProtection sheet="1" objects="1" scenarios="1" selectLockedCells="1" selectUnlockedCells="1"/>
  <phoneticPr fontId="3"/>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V92"/>
  <sheetViews>
    <sheetView tabSelected="1" zoomScale="85" zoomScaleNormal="85" workbookViewId="0">
      <selection activeCell="B1" sqref="B1"/>
    </sheetView>
  </sheetViews>
  <sheetFormatPr defaultColWidth="8.89453125" defaultRowHeight="12.9"/>
  <cols>
    <col min="1" max="1" width="0.89453125" style="81" customWidth="1"/>
    <col min="2" max="2" width="9" style="81" customWidth="1"/>
    <col min="3" max="3" width="7.89453125" style="81" customWidth="1"/>
    <col min="4" max="8" width="8.89453125" style="81"/>
    <col min="9" max="9" width="12" style="81" customWidth="1"/>
    <col min="10" max="10" width="11.7890625" style="81" customWidth="1"/>
    <col min="11" max="18" width="8.89453125" style="81"/>
    <col min="19" max="20" width="15" style="81" customWidth="1"/>
    <col min="21" max="16384" width="8.89453125" style="81"/>
  </cols>
  <sheetData>
    <row r="1" spans="1:22" s="80" customFormat="1" ht="31.5" customHeight="1">
      <c r="A1" s="78" t="s">
        <v>501</v>
      </c>
      <c r="B1" s="78"/>
      <c r="C1" s="79"/>
      <c r="D1" s="79"/>
      <c r="E1" s="79"/>
      <c r="F1" s="79"/>
      <c r="G1" s="79"/>
      <c r="H1" s="79"/>
      <c r="I1" s="79"/>
      <c r="J1" s="79"/>
      <c r="K1" s="79"/>
      <c r="L1" s="79"/>
      <c r="M1" s="79"/>
      <c r="N1" s="79"/>
      <c r="O1" s="79"/>
      <c r="P1" s="79"/>
      <c r="Q1" s="79"/>
      <c r="R1" s="79"/>
      <c r="S1" s="79"/>
      <c r="T1" s="79"/>
      <c r="U1" s="79"/>
      <c r="V1" s="79"/>
    </row>
    <row r="2" spans="1:22" ht="19.8" customHeight="1">
      <c r="B2" s="82" t="s">
        <v>502</v>
      </c>
    </row>
    <row r="3" spans="1:22" s="83" customFormat="1" ht="19.5" customHeight="1">
      <c r="B3" s="84" t="s">
        <v>503</v>
      </c>
    </row>
    <row r="4" spans="1:22" ht="6.3" customHeight="1"/>
    <row r="5" spans="1:22" ht="16.2" customHeight="1">
      <c r="B5" s="250" t="s">
        <v>504</v>
      </c>
      <c r="C5" s="85"/>
      <c r="D5" s="85"/>
      <c r="E5" s="85"/>
      <c r="F5" s="85"/>
      <c r="G5" s="85"/>
      <c r="H5" s="85"/>
      <c r="I5" s="85"/>
      <c r="J5" s="85"/>
      <c r="K5" s="85"/>
      <c r="L5" s="85"/>
      <c r="M5" s="85"/>
      <c r="N5" s="85"/>
      <c r="O5" s="85"/>
      <c r="P5" s="85"/>
      <c r="Q5" s="85"/>
      <c r="R5" s="85"/>
      <c r="S5" s="85"/>
      <c r="T5" s="85"/>
      <c r="U5" s="85"/>
      <c r="V5" s="85"/>
    </row>
    <row r="6" spans="1:22" ht="16.2" customHeight="1">
      <c r="B6" s="251"/>
      <c r="C6" s="86" t="s">
        <v>505</v>
      </c>
      <c r="D6" s="87"/>
      <c r="E6" s="87"/>
      <c r="F6" s="87"/>
      <c r="G6" s="87"/>
      <c r="H6" s="85"/>
      <c r="I6" s="85"/>
      <c r="J6" s="85"/>
      <c r="K6" s="85"/>
      <c r="L6" s="85"/>
      <c r="M6" s="85"/>
      <c r="N6" s="85"/>
      <c r="O6" s="85"/>
      <c r="P6" s="85"/>
      <c r="Q6" s="85"/>
      <c r="R6" s="85"/>
      <c r="S6" s="85"/>
      <c r="T6" s="85"/>
      <c r="U6" s="85"/>
      <c r="V6" s="85"/>
    </row>
    <row r="7" spans="1:22" ht="16.5">
      <c r="B7" s="88"/>
      <c r="C7" s="89" t="s">
        <v>521</v>
      </c>
      <c r="D7" s="87"/>
      <c r="E7" s="87"/>
      <c r="F7" s="87"/>
      <c r="G7" s="87"/>
      <c r="H7" s="85"/>
      <c r="I7" s="85"/>
      <c r="J7" s="85"/>
      <c r="K7" s="85"/>
      <c r="L7" s="85"/>
      <c r="M7" s="85"/>
      <c r="N7" s="85"/>
      <c r="O7" s="85"/>
      <c r="P7" s="85"/>
      <c r="Q7" s="85"/>
      <c r="R7" s="85"/>
      <c r="S7" s="85"/>
      <c r="T7" s="85"/>
      <c r="U7" s="85"/>
      <c r="V7" s="85"/>
    </row>
    <row r="8" spans="1:22" s="90" customFormat="1" ht="16.5">
      <c r="B8" s="91"/>
      <c r="C8" s="87"/>
      <c r="D8" s="87"/>
      <c r="E8" s="87"/>
      <c r="F8" s="87"/>
      <c r="G8" s="87"/>
      <c r="H8" s="87"/>
      <c r="I8" s="87"/>
      <c r="J8" s="87"/>
      <c r="K8" s="87"/>
      <c r="L8" s="87"/>
      <c r="M8" s="87"/>
      <c r="N8" s="87"/>
      <c r="O8" s="87"/>
      <c r="P8" s="87"/>
      <c r="Q8" s="87"/>
      <c r="R8" s="87"/>
      <c r="S8" s="87"/>
      <c r="T8" s="87"/>
      <c r="U8" s="87"/>
      <c r="V8" s="87"/>
    </row>
    <row r="9" spans="1:22" s="90" customFormat="1" ht="16.5">
      <c r="B9" s="91"/>
      <c r="C9" s="87"/>
      <c r="D9" s="87"/>
      <c r="E9" s="87"/>
      <c r="F9" s="87"/>
      <c r="G9" s="87"/>
      <c r="H9" s="87"/>
      <c r="I9" s="87"/>
      <c r="J9" s="87"/>
      <c r="K9" s="87"/>
      <c r="L9" s="87"/>
      <c r="M9" s="87"/>
      <c r="N9" s="87"/>
      <c r="O9" s="87"/>
      <c r="P9" s="87"/>
      <c r="Q9" s="87"/>
      <c r="R9" s="87"/>
      <c r="S9" s="87"/>
      <c r="T9" s="87"/>
      <c r="U9" s="87"/>
      <c r="V9" s="87"/>
    </row>
    <row r="10" spans="1:22" s="90" customFormat="1" ht="18.3">
      <c r="B10" s="91"/>
      <c r="C10" s="87" t="s">
        <v>506</v>
      </c>
      <c r="D10" s="87"/>
      <c r="E10" s="87"/>
      <c r="F10" s="87"/>
      <c r="G10" s="87"/>
      <c r="H10" s="87"/>
      <c r="I10" s="87"/>
      <c r="J10" s="87"/>
      <c r="K10" s="87"/>
      <c r="L10" s="87"/>
      <c r="M10" s="87"/>
      <c r="N10" s="87"/>
      <c r="O10" s="87"/>
      <c r="P10" s="87"/>
      <c r="Q10" s="87"/>
      <c r="R10" s="87"/>
      <c r="S10" s="87"/>
      <c r="T10" s="87"/>
      <c r="U10" s="87"/>
      <c r="V10" s="87"/>
    </row>
    <row r="11" spans="1:22" s="90" customFormat="1" ht="16.5">
      <c r="B11" s="91"/>
      <c r="C11" s="87"/>
      <c r="D11" s="87"/>
      <c r="E11" s="87"/>
      <c r="F11" s="87"/>
      <c r="G11" s="87"/>
      <c r="H11" s="87"/>
      <c r="I11" s="87"/>
      <c r="J11" s="87"/>
      <c r="K11" s="87"/>
      <c r="L11" s="87"/>
      <c r="M11" s="87"/>
      <c r="N11" s="87"/>
      <c r="O11" s="87"/>
      <c r="P11" s="87"/>
      <c r="Q11" s="87"/>
      <c r="R11" s="87"/>
      <c r="S11" s="87"/>
      <c r="T11" s="87"/>
      <c r="U11" s="87"/>
      <c r="V11" s="87"/>
    </row>
    <row r="12" spans="1:22" s="90" customFormat="1" ht="16.5">
      <c r="B12" s="91"/>
      <c r="C12" s="87"/>
      <c r="D12" s="87"/>
      <c r="E12" s="87"/>
      <c r="F12" s="87"/>
      <c r="G12" s="87"/>
      <c r="H12" s="87"/>
      <c r="I12" s="87"/>
      <c r="J12" s="87"/>
      <c r="K12" s="87"/>
      <c r="L12" s="87"/>
      <c r="M12" s="87"/>
      <c r="N12" s="87"/>
      <c r="O12" s="87"/>
      <c r="P12" s="87"/>
      <c r="Q12" s="87"/>
      <c r="R12" s="87"/>
      <c r="S12" s="87"/>
      <c r="T12" s="87"/>
      <c r="U12" s="87"/>
      <c r="V12" s="87"/>
    </row>
    <row r="13" spans="1:22" s="90" customFormat="1" ht="18.3">
      <c r="B13" s="91"/>
      <c r="C13" s="87" t="s">
        <v>522</v>
      </c>
      <c r="D13" s="87"/>
      <c r="E13" s="87"/>
      <c r="F13" s="87"/>
      <c r="G13" s="87"/>
      <c r="H13" s="87"/>
      <c r="I13" s="87"/>
      <c r="J13" s="87"/>
      <c r="K13" s="87"/>
      <c r="L13" s="87"/>
      <c r="M13" s="87"/>
      <c r="N13" s="87"/>
      <c r="O13" s="87"/>
      <c r="P13" s="87"/>
      <c r="Q13" s="87"/>
      <c r="R13" s="87"/>
      <c r="S13" s="87"/>
      <c r="T13" s="87"/>
      <c r="U13" s="87"/>
      <c r="V13" s="87"/>
    </row>
    <row r="14" spans="1:22" s="90" customFormat="1" ht="16.5">
      <c r="B14" s="91"/>
      <c r="C14" s="85"/>
      <c r="D14" s="85"/>
      <c r="E14" s="85"/>
      <c r="F14" s="85"/>
      <c r="G14" s="85"/>
      <c r="H14" s="87"/>
      <c r="I14" s="87"/>
      <c r="J14" s="87"/>
      <c r="K14" s="87"/>
      <c r="L14" s="87"/>
      <c r="M14" s="87"/>
      <c r="N14" s="87"/>
      <c r="O14" s="87"/>
      <c r="P14" s="87"/>
      <c r="Q14" s="87"/>
      <c r="R14" s="87"/>
      <c r="S14" s="87"/>
      <c r="T14" s="87"/>
      <c r="U14" s="87"/>
      <c r="V14" s="87"/>
    </row>
    <row r="15" spans="1:22" s="90" customFormat="1" ht="16.5">
      <c r="B15" s="91"/>
      <c r="C15" s="85" t="s">
        <v>507</v>
      </c>
      <c r="D15" s="85"/>
      <c r="E15" s="85"/>
      <c r="F15" s="85"/>
      <c r="G15" s="85"/>
      <c r="H15" s="87"/>
      <c r="I15" s="87"/>
      <c r="J15" s="87"/>
      <c r="K15" s="87"/>
      <c r="L15" s="87"/>
      <c r="M15" s="87"/>
      <c r="N15" s="87"/>
      <c r="O15" s="87"/>
      <c r="P15" s="87"/>
      <c r="Q15" s="87"/>
      <c r="R15" s="87"/>
      <c r="S15" s="87"/>
      <c r="T15" s="87"/>
      <c r="U15" s="87"/>
      <c r="V15" s="87"/>
    </row>
    <row r="16" spans="1:22">
      <c r="B16" s="88"/>
      <c r="C16" s="85"/>
      <c r="D16" s="85"/>
      <c r="E16" s="85"/>
      <c r="F16" s="85"/>
      <c r="G16" s="85"/>
      <c r="H16" s="85"/>
      <c r="I16" s="85"/>
      <c r="J16" s="85"/>
      <c r="K16" s="85"/>
      <c r="L16" s="85"/>
      <c r="M16" s="85"/>
      <c r="N16" s="85"/>
      <c r="O16" s="85"/>
      <c r="P16" s="85"/>
      <c r="Q16" s="85"/>
      <c r="R16" s="85"/>
      <c r="S16" s="85"/>
      <c r="T16" s="85"/>
      <c r="U16" s="85"/>
      <c r="V16" s="85"/>
    </row>
    <row r="17" spans="2:22">
      <c r="B17" s="88"/>
      <c r="C17" s="85"/>
      <c r="D17" s="85"/>
      <c r="E17" s="85"/>
      <c r="F17" s="85"/>
      <c r="G17" s="85"/>
      <c r="H17" s="85"/>
      <c r="I17" s="85"/>
      <c r="J17" s="85"/>
      <c r="K17" s="85"/>
      <c r="L17" s="85"/>
      <c r="M17" s="85"/>
      <c r="N17" s="85"/>
      <c r="O17" s="85"/>
      <c r="P17" s="85"/>
      <c r="Q17" s="85"/>
      <c r="R17" s="85"/>
      <c r="S17" s="85"/>
      <c r="T17" s="85"/>
      <c r="U17" s="85"/>
      <c r="V17" s="85"/>
    </row>
    <row r="18" spans="2:22">
      <c r="B18" s="88"/>
      <c r="C18" s="85"/>
      <c r="D18" s="85"/>
      <c r="E18" s="85"/>
      <c r="F18" s="85"/>
      <c r="G18" s="85"/>
      <c r="H18" s="85"/>
      <c r="I18" s="85"/>
      <c r="J18" s="85"/>
      <c r="K18" s="85"/>
      <c r="L18" s="85"/>
      <c r="M18" s="85"/>
      <c r="N18" s="85"/>
      <c r="O18" s="85"/>
      <c r="P18" s="85"/>
      <c r="Q18" s="85"/>
      <c r="R18" s="85"/>
      <c r="S18" s="85"/>
      <c r="T18" s="85"/>
      <c r="U18" s="85"/>
      <c r="V18" s="85"/>
    </row>
    <row r="19" spans="2:22">
      <c r="B19" s="88"/>
      <c r="C19" s="85"/>
      <c r="D19" s="85"/>
      <c r="E19" s="85"/>
      <c r="F19" s="85"/>
      <c r="G19" s="85"/>
      <c r="H19" s="85"/>
      <c r="I19" s="85"/>
      <c r="J19" s="85"/>
      <c r="K19" s="85"/>
      <c r="L19" s="85"/>
      <c r="M19" s="85"/>
      <c r="N19" s="85"/>
      <c r="O19" s="85"/>
      <c r="P19" s="85"/>
      <c r="Q19" s="85"/>
      <c r="R19" s="85"/>
      <c r="S19" s="85"/>
      <c r="T19" s="85"/>
      <c r="U19" s="85"/>
      <c r="V19" s="85"/>
    </row>
    <row r="20" spans="2:22">
      <c r="B20" s="88"/>
      <c r="C20" s="85"/>
      <c r="D20" s="85"/>
      <c r="E20" s="85"/>
      <c r="F20" s="85"/>
      <c r="G20" s="85"/>
      <c r="H20" s="85"/>
      <c r="I20" s="85"/>
      <c r="J20" s="85"/>
      <c r="K20" s="85"/>
      <c r="L20" s="85"/>
      <c r="M20" s="85"/>
      <c r="N20" s="85"/>
      <c r="O20" s="85"/>
      <c r="P20" s="85"/>
      <c r="Q20" s="85"/>
      <c r="R20" s="85"/>
      <c r="S20" s="85"/>
      <c r="T20" s="85"/>
      <c r="U20" s="85"/>
      <c r="V20" s="85"/>
    </row>
    <row r="21" spans="2:22">
      <c r="B21" s="88"/>
      <c r="C21" s="85"/>
      <c r="D21" s="85"/>
      <c r="E21" s="85"/>
      <c r="F21" s="85"/>
      <c r="G21" s="85"/>
      <c r="H21" s="85"/>
      <c r="I21" s="85"/>
      <c r="J21" s="85"/>
      <c r="K21" s="85"/>
      <c r="L21" s="85"/>
      <c r="M21" s="85"/>
      <c r="N21" s="85"/>
      <c r="O21" s="85"/>
      <c r="P21" s="85"/>
      <c r="Q21" s="85"/>
      <c r="R21" s="85"/>
      <c r="S21" s="85"/>
      <c r="T21" s="85"/>
      <c r="U21" s="85"/>
      <c r="V21" s="85"/>
    </row>
    <row r="22" spans="2:22">
      <c r="B22" s="88"/>
      <c r="C22" s="85"/>
      <c r="D22" s="85"/>
      <c r="E22" s="85"/>
      <c r="F22" s="85"/>
      <c r="G22" s="85"/>
      <c r="H22" s="85"/>
      <c r="I22" s="85"/>
      <c r="J22" s="85"/>
      <c r="K22" s="85"/>
      <c r="L22" s="85"/>
      <c r="M22" s="85"/>
      <c r="N22" s="85"/>
      <c r="O22" s="85"/>
      <c r="P22" s="85"/>
      <c r="Q22" s="85"/>
      <c r="R22" s="85"/>
      <c r="S22" s="85"/>
      <c r="T22" s="85"/>
      <c r="U22" s="85"/>
      <c r="V22" s="85"/>
    </row>
    <row r="23" spans="2:22">
      <c r="B23" s="88"/>
      <c r="C23" s="85"/>
      <c r="D23" s="85"/>
      <c r="E23" s="85"/>
      <c r="F23" s="85"/>
      <c r="G23" s="85"/>
      <c r="H23" s="85"/>
      <c r="I23" s="85"/>
      <c r="J23" s="85"/>
      <c r="K23" s="85"/>
      <c r="L23" s="85"/>
      <c r="M23" s="85"/>
      <c r="N23" s="85"/>
      <c r="O23" s="85"/>
      <c r="P23" s="85"/>
      <c r="Q23" s="85"/>
      <c r="R23" s="85"/>
      <c r="S23" s="85"/>
      <c r="T23" s="85"/>
      <c r="U23" s="85"/>
      <c r="V23" s="85"/>
    </row>
    <row r="24" spans="2:22" ht="7.2" customHeight="1"/>
    <row r="25" spans="2:22">
      <c r="B25" s="88"/>
      <c r="C25" s="85"/>
      <c r="D25" s="85"/>
      <c r="E25" s="85"/>
      <c r="F25" s="85"/>
      <c r="G25" s="85"/>
      <c r="H25" s="85"/>
      <c r="I25" s="85"/>
      <c r="J25" s="85"/>
      <c r="K25" s="85"/>
      <c r="L25" s="85"/>
      <c r="M25" s="85"/>
      <c r="N25" s="85"/>
      <c r="O25" s="85"/>
      <c r="P25" s="85"/>
      <c r="Q25" s="85"/>
      <c r="R25" s="85"/>
      <c r="S25" s="85"/>
      <c r="T25" s="85"/>
      <c r="U25" s="85"/>
      <c r="V25" s="85"/>
    </row>
    <row r="26" spans="2:22">
      <c r="B26" s="88"/>
      <c r="C26" s="85"/>
      <c r="D26" s="85"/>
      <c r="E26" s="85"/>
      <c r="F26" s="85"/>
      <c r="G26" s="85"/>
      <c r="H26" s="85"/>
      <c r="I26" s="85"/>
      <c r="J26" s="85"/>
      <c r="K26" s="85"/>
      <c r="L26" s="85"/>
      <c r="M26" s="85"/>
      <c r="N26" s="85"/>
      <c r="O26" s="85"/>
      <c r="P26" s="85"/>
      <c r="Q26" s="85"/>
      <c r="R26" s="85"/>
      <c r="S26" s="85"/>
      <c r="T26" s="85"/>
      <c r="U26" s="85"/>
      <c r="V26" s="85"/>
    </row>
    <row r="27" spans="2:22">
      <c r="B27" s="88"/>
      <c r="C27" s="85"/>
      <c r="D27" s="85"/>
      <c r="E27" s="85"/>
      <c r="F27" s="85"/>
      <c r="G27" s="85"/>
      <c r="H27" s="85"/>
      <c r="I27" s="85"/>
      <c r="J27" s="85"/>
      <c r="K27" s="85"/>
      <c r="L27" s="85"/>
      <c r="M27" s="85"/>
      <c r="N27" s="85"/>
      <c r="O27" s="85"/>
      <c r="P27" s="85"/>
      <c r="Q27" s="85"/>
      <c r="R27" s="85"/>
      <c r="S27" s="85"/>
      <c r="T27" s="85"/>
      <c r="U27" s="85"/>
      <c r="V27" s="85"/>
    </row>
    <row r="28" spans="2:22">
      <c r="B28" s="88"/>
      <c r="C28" s="85"/>
      <c r="D28" s="85"/>
      <c r="E28" s="85"/>
      <c r="F28" s="85"/>
      <c r="G28" s="85"/>
      <c r="H28" s="85"/>
      <c r="I28" s="85"/>
      <c r="J28" s="85"/>
      <c r="K28" s="85"/>
      <c r="L28" s="85"/>
      <c r="M28" s="85"/>
      <c r="N28" s="85"/>
      <c r="O28" s="85"/>
      <c r="P28" s="85"/>
      <c r="Q28" s="85"/>
      <c r="R28" s="85"/>
      <c r="S28" s="85"/>
      <c r="T28" s="85"/>
      <c r="U28" s="85"/>
      <c r="V28" s="85"/>
    </row>
    <row r="29" spans="2:22">
      <c r="B29" s="88"/>
      <c r="C29" s="85"/>
      <c r="D29" s="85"/>
      <c r="E29" s="85"/>
      <c r="F29" s="85"/>
      <c r="G29" s="85"/>
      <c r="H29" s="85"/>
      <c r="I29" s="85"/>
      <c r="J29" s="85"/>
      <c r="K29" s="85"/>
      <c r="L29" s="85"/>
      <c r="M29" s="85"/>
      <c r="N29" s="85"/>
      <c r="O29" s="85"/>
      <c r="P29" s="85"/>
      <c r="Q29" s="85"/>
      <c r="R29" s="85"/>
      <c r="S29" s="85"/>
      <c r="T29" s="85"/>
      <c r="U29" s="85"/>
      <c r="V29" s="85"/>
    </row>
    <row r="30" spans="2:22" ht="18.3">
      <c r="B30" s="88"/>
      <c r="C30" s="87" t="s">
        <v>508</v>
      </c>
      <c r="D30" s="85"/>
      <c r="E30" s="85"/>
      <c r="F30" s="85"/>
      <c r="G30" s="85"/>
      <c r="H30" s="85"/>
      <c r="I30" s="85"/>
      <c r="J30" s="85"/>
      <c r="K30" s="85"/>
      <c r="L30" s="85"/>
      <c r="M30" s="85"/>
      <c r="N30" s="85"/>
      <c r="O30" s="85"/>
      <c r="P30" s="85"/>
      <c r="Q30" s="85"/>
      <c r="R30" s="85"/>
      <c r="S30" s="85"/>
      <c r="T30" s="85"/>
      <c r="U30" s="85"/>
      <c r="V30" s="85"/>
    </row>
    <row r="31" spans="2:22" ht="19.8" customHeight="1">
      <c r="B31" s="88"/>
      <c r="C31" s="87" t="s">
        <v>509</v>
      </c>
      <c r="D31" s="85"/>
      <c r="E31" s="85"/>
      <c r="F31" s="85"/>
      <c r="G31" s="85"/>
      <c r="H31" s="85"/>
      <c r="I31" s="85"/>
      <c r="J31" s="85"/>
      <c r="K31" s="85"/>
      <c r="L31" s="85"/>
      <c r="M31" s="85"/>
      <c r="N31" s="85"/>
      <c r="O31" s="85"/>
      <c r="P31" s="85"/>
      <c r="Q31" s="85"/>
      <c r="R31" s="85"/>
      <c r="S31" s="85"/>
      <c r="T31" s="85"/>
      <c r="U31" s="85"/>
      <c r="V31" s="85"/>
    </row>
    <row r="32" spans="2:22" ht="6" customHeight="1">
      <c r="B32" s="88"/>
      <c r="C32" s="85"/>
      <c r="D32" s="85"/>
      <c r="E32" s="85"/>
      <c r="F32" s="85"/>
      <c r="G32" s="85"/>
      <c r="H32" s="85"/>
      <c r="I32" s="85"/>
      <c r="J32" s="85"/>
      <c r="K32" s="85"/>
      <c r="L32" s="85"/>
      <c r="M32" s="85"/>
      <c r="N32" s="85"/>
      <c r="O32" s="85"/>
      <c r="P32" s="85"/>
      <c r="Q32" s="85"/>
      <c r="R32" s="85"/>
      <c r="S32" s="85"/>
      <c r="T32" s="85"/>
      <c r="U32" s="85"/>
      <c r="V32" s="85"/>
    </row>
    <row r="33" spans="2:22">
      <c r="B33" s="88"/>
      <c r="C33" s="85" t="s">
        <v>510</v>
      </c>
      <c r="D33" s="85"/>
      <c r="E33" s="85"/>
      <c r="F33" s="85"/>
      <c r="G33" s="85"/>
      <c r="H33" s="85"/>
      <c r="I33" s="85"/>
      <c r="J33" s="85"/>
      <c r="K33" s="85"/>
      <c r="L33" s="85"/>
      <c r="M33" s="85"/>
      <c r="N33" s="85"/>
      <c r="O33" s="85"/>
      <c r="P33" s="85"/>
      <c r="Q33" s="85"/>
      <c r="R33" s="85"/>
      <c r="S33" s="85"/>
      <c r="T33" s="85"/>
      <c r="U33" s="85"/>
      <c r="V33" s="85"/>
    </row>
    <row r="34" spans="2:22">
      <c r="B34" s="88"/>
      <c r="C34" s="85"/>
      <c r="D34" s="85"/>
      <c r="E34" s="85"/>
      <c r="F34" s="85"/>
      <c r="G34" s="85"/>
      <c r="H34" s="85"/>
      <c r="I34" s="85"/>
      <c r="J34" s="85"/>
      <c r="K34" s="85"/>
      <c r="L34" s="85"/>
      <c r="M34" s="85"/>
      <c r="N34" s="85"/>
      <c r="O34" s="85"/>
      <c r="P34" s="85"/>
      <c r="Q34" s="85"/>
      <c r="R34" s="85"/>
      <c r="S34" s="85"/>
      <c r="T34" s="85"/>
      <c r="U34" s="85"/>
      <c r="V34" s="85"/>
    </row>
    <row r="35" spans="2:22">
      <c r="B35" s="88"/>
      <c r="C35" s="85"/>
      <c r="D35" s="85"/>
      <c r="E35" s="85"/>
      <c r="F35" s="85"/>
      <c r="G35" s="85"/>
      <c r="H35" s="85"/>
      <c r="I35" s="85"/>
      <c r="J35" s="85"/>
      <c r="K35" s="85"/>
      <c r="L35" s="85"/>
      <c r="M35" s="85"/>
      <c r="N35" s="85"/>
      <c r="O35" s="85"/>
      <c r="P35" s="85"/>
      <c r="Q35" s="85"/>
      <c r="R35" s="85"/>
      <c r="S35" s="85"/>
      <c r="T35" s="85"/>
      <c r="U35" s="85"/>
      <c r="V35" s="85"/>
    </row>
    <row r="36" spans="2:22" ht="18.3">
      <c r="B36" s="88"/>
      <c r="C36" s="87" t="s">
        <v>534</v>
      </c>
      <c r="D36" s="87"/>
      <c r="E36" s="87"/>
      <c r="F36" s="87"/>
      <c r="G36" s="87"/>
      <c r="H36" s="87"/>
      <c r="I36" s="85"/>
      <c r="J36" s="85"/>
      <c r="K36" s="85"/>
      <c r="L36" s="85"/>
      <c r="M36" s="85"/>
      <c r="N36" s="85"/>
      <c r="O36" s="85"/>
      <c r="P36" s="85"/>
      <c r="Q36" s="85"/>
      <c r="R36" s="85"/>
      <c r="S36" s="85"/>
      <c r="T36" s="85"/>
      <c r="U36" s="85"/>
      <c r="V36" s="85"/>
    </row>
    <row r="37" spans="2:22" ht="5.7" customHeight="1">
      <c r="B37" s="88"/>
      <c r="C37" s="92"/>
      <c r="D37" s="85"/>
      <c r="E37" s="85"/>
      <c r="F37" s="85"/>
      <c r="G37" s="85"/>
      <c r="H37" s="85"/>
      <c r="I37" s="85"/>
      <c r="J37" s="85"/>
      <c r="K37" s="85"/>
      <c r="L37" s="85"/>
      <c r="M37" s="85"/>
      <c r="N37" s="85"/>
      <c r="O37" s="85"/>
      <c r="P37" s="85"/>
      <c r="Q37" s="85"/>
      <c r="R37" s="85"/>
      <c r="S37" s="85"/>
      <c r="T37" s="85"/>
      <c r="U37" s="85"/>
      <c r="V37" s="85"/>
    </row>
    <row r="38" spans="2:22" ht="16.5">
      <c r="B38" s="88"/>
      <c r="C38" s="85" t="s">
        <v>511</v>
      </c>
      <c r="D38" s="87"/>
      <c r="E38" s="87"/>
      <c r="F38" s="87"/>
      <c r="G38" s="87"/>
      <c r="H38" s="87"/>
      <c r="I38" s="85"/>
      <c r="J38" s="85"/>
      <c r="K38" s="85"/>
      <c r="L38" s="85"/>
      <c r="M38" s="85"/>
      <c r="N38" s="85"/>
      <c r="O38" s="85"/>
      <c r="P38" s="85"/>
      <c r="Q38" s="85"/>
      <c r="R38" s="85"/>
      <c r="S38" s="85"/>
      <c r="T38" s="85"/>
      <c r="U38" s="85"/>
      <c r="V38" s="85"/>
    </row>
    <row r="39" spans="2:22">
      <c r="B39" s="88"/>
      <c r="C39" s="85" t="s">
        <v>512</v>
      </c>
      <c r="D39" s="85"/>
      <c r="E39" s="85"/>
      <c r="F39" s="85"/>
      <c r="G39" s="85"/>
      <c r="H39" s="85"/>
      <c r="I39" s="85"/>
      <c r="J39" s="85"/>
      <c r="K39" s="85"/>
      <c r="L39" s="85"/>
      <c r="M39" s="85"/>
      <c r="N39" s="85"/>
      <c r="O39" s="85"/>
      <c r="P39" s="85"/>
      <c r="Q39" s="85"/>
      <c r="R39" s="85"/>
      <c r="S39" s="85"/>
      <c r="T39" s="85"/>
      <c r="U39" s="85"/>
      <c r="V39" s="85"/>
    </row>
    <row r="40" spans="2:22">
      <c r="B40" s="88"/>
      <c r="C40" s="85"/>
      <c r="D40" s="85"/>
      <c r="E40" s="85"/>
      <c r="F40" s="85"/>
      <c r="G40" s="85"/>
      <c r="H40" s="85"/>
      <c r="I40" s="85"/>
      <c r="J40" s="85"/>
      <c r="K40" s="85"/>
      <c r="L40" s="85"/>
      <c r="M40" s="85"/>
      <c r="N40" s="85"/>
      <c r="O40" s="85"/>
      <c r="P40" s="85"/>
      <c r="Q40" s="85"/>
      <c r="R40" s="85"/>
      <c r="S40" s="85"/>
      <c r="T40" s="85"/>
      <c r="U40" s="85"/>
      <c r="V40" s="85"/>
    </row>
    <row r="41" spans="2:22">
      <c r="B41" s="88"/>
      <c r="C41" s="85"/>
      <c r="D41" s="85"/>
      <c r="E41" s="85"/>
      <c r="F41" s="85"/>
      <c r="G41" s="85"/>
      <c r="H41" s="85"/>
      <c r="I41" s="85"/>
      <c r="J41" s="85"/>
      <c r="K41" s="85"/>
      <c r="L41" s="85"/>
      <c r="M41" s="85"/>
      <c r="N41" s="85"/>
      <c r="O41" s="85"/>
      <c r="P41" s="85"/>
      <c r="Q41" s="85"/>
      <c r="R41" s="85"/>
      <c r="S41" s="85"/>
      <c r="T41" s="85"/>
      <c r="U41" s="85"/>
      <c r="V41" s="85"/>
    </row>
    <row r="42" spans="2:22">
      <c r="B42" s="88"/>
      <c r="C42" s="85"/>
      <c r="D42" s="85"/>
      <c r="E42" s="85"/>
      <c r="F42" s="85"/>
      <c r="G42" s="85"/>
      <c r="H42" s="85"/>
      <c r="I42" s="85"/>
      <c r="J42" s="85"/>
      <c r="K42" s="85"/>
      <c r="L42" s="85"/>
      <c r="M42" s="85"/>
      <c r="N42" s="85"/>
      <c r="O42" s="85"/>
      <c r="P42" s="85"/>
      <c r="Q42" s="85"/>
      <c r="R42" s="85"/>
      <c r="S42" s="85"/>
      <c r="T42" s="85"/>
      <c r="U42" s="85"/>
      <c r="V42" s="85"/>
    </row>
    <row r="43" spans="2:22">
      <c r="B43" s="88"/>
      <c r="C43" s="85"/>
      <c r="D43" s="85"/>
      <c r="E43" s="85"/>
      <c r="F43" s="85"/>
      <c r="G43" s="85"/>
      <c r="H43" s="85"/>
      <c r="I43" s="85"/>
      <c r="J43" s="85"/>
      <c r="K43" s="85"/>
      <c r="L43" s="85"/>
      <c r="M43" s="85"/>
      <c r="N43" s="85"/>
      <c r="O43" s="85"/>
      <c r="P43" s="85"/>
      <c r="Q43" s="85"/>
      <c r="R43" s="85"/>
      <c r="S43" s="85"/>
      <c r="T43" s="85"/>
      <c r="U43" s="85"/>
      <c r="V43" s="85"/>
    </row>
    <row r="44" spans="2:22">
      <c r="B44" s="88"/>
      <c r="C44" s="85"/>
      <c r="D44" s="85"/>
      <c r="E44" s="85"/>
      <c r="F44" s="85"/>
      <c r="G44" s="85"/>
      <c r="H44" s="85"/>
      <c r="I44" s="85"/>
      <c r="J44" s="85"/>
      <c r="K44" s="85"/>
      <c r="L44" s="85"/>
      <c r="M44" s="85"/>
      <c r="N44" s="85"/>
      <c r="O44" s="85"/>
      <c r="P44" s="85"/>
      <c r="Q44" s="85"/>
      <c r="R44" s="85"/>
      <c r="S44" s="85"/>
      <c r="T44" s="85"/>
      <c r="U44" s="85"/>
      <c r="V44" s="85"/>
    </row>
    <row r="45" spans="2:22">
      <c r="B45" s="88"/>
      <c r="C45" s="85"/>
      <c r="D45" s="85"/>
      <c r="E45" s="85"/>
      <c r="F45" s="85"/>
      <c r="G45" s="85"/>
      <c r="H45" s="85"/>
      <c r="I45" s="85"/>
      <c r="J45" s="85"/>
      <c r="K45" s="85"/>
      <c r="L45" s="85"/>
      <c r="M45" s="85"/>
      <c r="N45" s="85"/>
      <c r="O45" s="85"/>
      <c r="P45" s="85"/>
      <c r="Q45" s="85"/>
      <c r="R45" s="85"/>
      <c r="S45" s="85"/>
      <c r="T45" s="85"/>
      <c r="U45" s="85"/>
      <c r="V45" s="85"/>
    </row>
    <row r="46" spans="2:22">
      <c r="B46" s="88"/>
      <c r="C46" s="85"/>
      <c r="D46" s="85"/>
      <c r="E46" s="85"/>
      <c r="F46" s="85"/>
      <c r="G46" s="85"/>
      <c r="H46" s="85"/>
      <c r="I46" s="85"/>
      <c r="J46" s="85"/>
      <c r="K46" s="85"/>
      <c r="L46" s="85"/>
      <c r="M46" s="85"/>
      <c r="N46" s="85"/>
      <c r="O46" s="85"/>
      <c r="P46" s="85"/>
      <c r="Q46" s="85"/>
      <c r="R46" s="85"/>
      <c r="S46" s="85"/>
      <c r="T46" s="85"/>
      <c r="U46" s="85"/>
      <c r="V46" s="85"/>
    </row>
    <row r="47" spans="2:22">
      <c r="B47" s="88"/>
      <c r="C47" s="85"/>
      <c r="D47" s="85"/>
      <c r="E47" s="85"/>
      <c r="F47" s="85"/>
      <c r="G47" s="85"/>
      <c r="H47" s="85"/>
      <c r="I47" s="85"/>
      <c r="J47" s="85"/>
      <c r="K47" s="85"/>
      <c r="L47" s="85"/>
      <c r="M47" s="85"/>
      <c r="N47" s="85"/>
      <c r="O47" s="85"/>
      <c r="P47" s="85"/>
      <c r="Q47" s="85"/>
      <c r="R47" s="85"/>
      <c r="S47" s="85"/>
      <c r="T47" s="85"/>
      <c r="U47" s="85"/>
      <c r="V47" s="85"/>
    </row>
    <row r="48" spans="2:22">
      <c r="B48" s="88"/>
      <c r="C48" s="85"/>
      <c r="D48" s="85"/>
      <c r="E48" s="85"/>
      <c r="F48" s="85"/>
      <c r="G48" s="85"/>
      <c r="H48" s="85"/>
      <c r="I48" s="85"/>
      <c r="J48" s="85"/>
      <c r="K48" s="85"/>
      <c r="L48" s="85"/>
      <c r="M48" s="85"/>
      <c r="N48" s="85"/>
      <c r="O48" s="85"/>
      <c r="P48" s="85"/>
      <c r="Q48" s="85"/>
      <c r="R48" s="85"/>
      <c r="S48" s="85"/>
      <c r="T48" s="85"/>
      <c r="U48" s="85"/>
      <c r="V48" s="85"/>
    </row>
    <row r="49" spans="2:22">
      <c r="B49" s="88"/>
      <c r="C49" s="85"/>
      <c r="D49" s="85"/>
      <c r="E49" s="85"/>
      <c r="F49" s="85"/>
      <c r="G49" s="85"/>
      <c r="H49" s="85"/>
      <c r="I49" s="85"/>
      <c r="J49" s="85"/>
      <c r="K49" s="85"/>
      <c r="L49" s="85"/>
      <c r="M49" s="85"/>
      <c r="N49" s="85"/>
      <c r="O49" s="85"/>
      <c r="P49" s="85"/>
      <c r="Q49" s="85"/>
      <c r="R49" s="85"/>
      <c r="S49" s="85"/>
      <c r="T49" s="85"/>
      <c r="U49" s="85"/>
      <c r="V49" s="85"/>
    </row>
    <row r="50" spans="2:22">
      <c r="B50" s="88"/>
      <c r="C50" s="85"/>
      <c r="D50" s="85"/>
      <c r="E50" s="85"/>
      <c r="F50" s="85"/>
      <c r="G50" s="85"/>
      <c r="H50" s="85"/>
      <c r="I50" s="85"/>
      <c r="J50" s="85"/>
      <c r="K50" s="85"/>
      <c r="L50" s="85"/>
      <c r="M50" s="85"/>
      <c r="N50" s="85"/>
      <c r="O50" s="85"/>
      <c r="P50" s="85"/>
      <c r="Q50" s="85"/>
      <c r="R50" s="85"/>
      <c r="S50" s="85"/>
      <c r="T50" s="85"/>
      <c r="U50" s="85"/>
      <c r="V50" s="85"/>
    </row>
    <row r="51" spans="2:22">
      <c r="B51" s="88"/>
      <c r="C51" s="85"/>
      <c r="D51" s="85"/>
      <c r="E51" s="85"/>
      <c r="F51" s="85"/>
      <c r="G51" s="85"/>
      <c r="H51" s="85"/>
      <c r="I51" s="85"/>
      <c r="J51" s="85"/>
      <c r="K51" s="85"/>
      <c r="L51" s="85"/>
      <c r="M51" s="85"/>
      <c r="N51" s="85"/>
      <c r="O51" s="85"/>
      <c r="P51" s="85"/>
      <c r="Q51" s="85"/>
      <c r="R51" s="85"/>
      <c r="S51" s="85"/>
      <c r="T51" s="85"/>
      <c r="U51" s="85"/>
      <c r="V51" s="85"/>
    </row>
    <row r="52" spans="2:22">
      <c r="B52" s="88"/>
      <c r="C52" s="85"/>
      <c r="D52" s="85"/>
      <c r="E52" s="85"/>
      <c r="F52" s="85"/>
      <c r="G52" s="85"/>
      <c r="H52" s="85"/>
      <c r="I52" s="85"/>
      <c r="J52" s="85"/>
      <c r="K52" s="85"/>
      <c r="L52" s="85"/>
      <c r="M52" s="85"/>
      <c r="N52" s="85"/>
      <c r="O52" s="85"/>
      <c r="P52" s="85"/>
      <c r="Q52" s="85"/>
      <c r="R52" s="85"/>
      <c r="S52" s="85"/>
      <c r="T52" s="85"/>
      <c r="U52" s="85"/>
      <c r="V52" s="85"/>
    </row>
    <row r="53" spans="2:22">
      <c r="B53" s="88"/>
      <c r="C53" s="85"/>
      <c r="D53" s="85"/>
      <c r="E53" s="85"/>
      <c r="F53" s="85"/>
      <c r="G53" s="85"/>
      <c r="H53" s="85"/>
      <c r="I53" s="85"/>
      <c r="J53" s="85"/>
      <c r="K53" s="85"/>
      <c r="L53" s="85"/>
      <c r="M53" s="85"/>
      <c r="N53" s="85"/>
      <c r="O53" s="85"/>
      <c r="P53" s="85"/>
      <c r="Q53" s="85"/>
      <c r="R53" s="85"/>
      <c r="S53" s="85"/>
      <c r="T53" s="85"/>
      <c r="U53" s="85"/>
      <c r="V53" s="85"/>
    </row>
    <row r="54" spans="2:22">
      <c r="B54" s="88"/>
      <c r="C54" s="85"/>
      <c r="D54" s="85"/>
      <c r="E54" s="85"/>
      <c r="F54" s="85"/>
      <c r="G54" s="85"/>
      <c r="H54" s="85"/>
      <c r="I54" s="85"/>
      <c r="J54" s="85"/>
      <c r="K54" s="85"/>
      <c r="L54" s="85"/>
      <c r="M54" s="85"/>
      <c r="N54" s="85"/>
      <c r="O54" s="85"/>
      <c r="P54" s="85"/>
      <c r="Q54" s="85"/>
      <c r="R54" s="85"/>
      <c r="S54" s="85"/>
      <c r="T54" s="85"/>
      <c r="U54" s="85"/>
      <c r="V54" s="85"/>
    </row>
    <row r="55" spans="2:22">
      <c r="B55" s="88"/>
      <c r="C55" s="85"/>
      <c r="D55" s="85"/>
      <c r="E55" s="85"/>
      <c r="F55" s="85"/>
      <c r="G55" s="85"/>
      <c r="H55" s="85"/>
      <c r="I55" s="85"/>
      <c r="J55" s="85"/>
      <c r="K55" s="85"/>
      <c r="L55" s="85"/>
      <c r="M55" s="85"/>
      <c r="N55" s="85"/>
      <c r="O55" s="85"/>
      <c r="P55" s="85"/>
      <c r="Q55" s="85"/>
      <c r="R55" s="85"/>
      <c r="S55" s="85"/>
      <c r="T55" s="85"/>
      <c r="U55" s="85"/>
      <c r="V55" s="85"/>
    </row>
    <row r="56" spans="2:22">
      <c r="B56" s="88"/>
      <c r="C56" s="85"/>
      <c r="D56" s="85"/>
      <c r="E56" s="85"/>
      <c r="F56" s="85"/>
      <c r="G56" s="85"/>
      <c r="H56" s="85"/>
      <c r="I56" s="85"/>
      <c r="J56" s="85"/>
      <c r="K56" s="85"/>
      <c r="L56" s="85"/>
      <c r="M56" s="85"/>
      <c r="N56" s="85"/>
      <c r="O56" s="85"/>
      <c r="P56" s="85"/>
      <c r="Q56" s="85"/>
      <c r="R56" s="85"/>
      <c r="S56" s="85"/>
      <c r="T56" s="85"/>
      <c r="U56" s="85"/>
      <c r="V56" s="85"/>
    </row>
    <row r="57" spans="2:22" ht="8.4" customHeight="1"/>
    <row r="58" spans="2:22">
      <c r="B58" s="88"/>
      <c r="C58" s="85"/>
      <c r="D58" s="85"/>
      <c r="E58" s="85"/>
      <c r="F58" s="85"/>
      <c r="G58" s="85"/>
      <c r="H58" s="85"/>
      <c r="I58" s="85"/>
      <c r="J58" s="85"/>
      <c r="K58" s="85"/>
      <c r="L58" s="85"/>
      <c r="M58" s="85"/>
      <c r="N58" s="85"/>
      <c r="O58" s="85"/>
      <c r="P58" s="85"/>
      <c r="Q58" s="85"/>
      <c r="R58" s="85"/>
      <c r="S58" s="85"/>
      <c r="T58" s="85"/>
      <c r="U58" s="85"/>
      <c r="V58" s="85"/>
    </row>
    <row r="59" spans="2:22">
      <c r="B59" s="88"/>
      <c r="C59" s="85"/>
      <c r="D59" s="85"/>
      <c r="E59" s="85"/>
      <c r="F59" s="85"/>
      <c r="G59" s="85"/>
      <c r="H59" s="85"/>
      <c r="I59" s="85"/>
      <c r="J59" s="85"/>
      <c r="K59" s="85"/>
      <c r="L59" s="85"/>
      <c r="M59" s="85"/>
      <c r="N59" s="85"/>
      <c r="O59" s="85"/>
      <c r="P59" s="85"/>
      <c r="Q59" s="85"/>
      <c r="R59" s="85"/>
      <c r="S59" s="85"/>
      <c r="T59" s="85"/>
      <c r="U59" s="85"/>
      <c r="V59" s="85"/>
    </row>
    <row r="60" spans="2:22">
      <c r="B60" s="88"/>
      <c r="C60" s="85"/>
      <c r="D60" s="85"/>
      <c r="E60" s="85"/>
      <c r="F60" s="85"/>
      <c r="G60" s="85"/>
      <c r="H60" s="85"/>
      <c r="I60" s="85"/>
      <c r="J60" s="85"/>
      <c r="K60" s="85"/>
      <c r="L60" s="85"/>
      <c r="M60" s="85"/>
      <c r="N60" s="85"/>
      <c r="O60" s="85"/>
      <c r="P60" s="85"/>
      <c r="Q60" s="85"/>
      <c r="R60" s="85"/>
      <c r="S60" s="85"/>
      <c r="T60" s="85"/>
      <c r="U60" s="85"/>
      <c r="V60" s="85"/>
    </row>
    <row r="61" spans="2:22">
      <c r="B61" s="88"/>
      <c r="C61" s="85"/>
      <c r="D61" s="85"/>
      <c r="E61" s="85"/>
      <c r="F61" s="85"/>
      <c r="G61" s="85"/>
      <c r="H61" s="85"/>
      <c r="I61" s="85"/>
      <c r="J61" s="85"/>
      <c r="K61" s="85"/>
      <c r="L61" s="85"/>
      <c r="M61" s="85"/>
      <c r="N61" s="85"/>
      <c r="O61" s="85"/>
      <c r="P61" s="85"/>
      <c r="Q61" s="85"/>
      <c r="R61" s="85"/>
      <c r="S61" s="85"/>
      <c r="T61" s="85"/>
      <c r="U61" s="85"/>
      <c r="V61" s="85"/>
    </row>
    <row r="62" spans="2:22">
      <c r="B62" s="88"/>
      <c r="C62" s="85"/>
      <c r="D62" s="85"/>
      <c r="E62" s="85"/>
      <c r="F62" s="85"/>
      <c r="G62" s="85"/>
      <c r="H62" s="85"/>
      <c r="I62" s="85"/>
      <c r="J62" s="85"/>
      <c r="K62" s="85"/>
      <c r="L62" s="85"/>
      <c r="M62" s="85"/>
      <c r="N62" s="85"/>
      <c r="O62" s="85"/>
      <c r="P62" s="85"/>
      <c r="Q62" s="85"/>
      <c r="R62" s="85"/>
      <c r="S62" s="85"/>
      <c r="T62" s="85"/>
      <c r="U62" s="85"/>
      <c r="V62" s="85"/>
    </row>
    <row r="63" spans="2:22">
      <c r="B63" s="88"/>
      <c r="C63" s="85"/>
      <c r="D63" s="85"/>
      <c r="E63" s="85"/>
      <c r="F63" s="85"/>
      <c r="G63" s="85"/>
      <c r="H63" s="85"/>
      <c r="I63" s="85"/>
      <c r="J63" s="85"/>
      <c r="K63" s="85"/>
      <c r="L63" s="85"/>
      <c r="M63" s="85"/>
      <c r="N63" s="85"/>
      <c r="O63" s="85"/>
      <c r="P63" s="85"/>
      <c r="Q63" s="85"/>
      <c r="R63" s="85"/>
      <c r="S63" s="85"/>
      <c r="T63" s="85"/>
      <c r="U63" s="85"/>
      <c r="V63" s="85"/>
    </row>
    <row r="64" spans="2:22" ht="18.3">
      <c r="B64" s="88"/>
      <c r="C64" s="87" t="s">
        <v>523</v>
      </c>
      <c r="D64" s="85"/>
      <c r="E64" s="85"/>
      <c r="F64" s="85"/>
      <c r="G64" s="85"/>
      <c r="H64" s="85"/>
      <c r="I64" s="85"/>
      <c r="J64" s="85"/>
      <c r="K64" s="85"/>
      <c r="L64" s="85"/>
      <c r="M64" s="85"/>
      <c r="N64" s="85"/>
      <c r="O64" s="85"/>
      <c r="P64" s="85"/>
      <c r="Q64" s="85"/>
      <c r="R64" s="85"/>
      <c r="S64" s="85"/>
      <c r="T64" s="85"/>
      <c r="U64" s="85"/>
      <c r="V64" s="85"/>
    </row>
    <row r="65" spans="2:22" ht="6.3" customHeight="1">
      <c r="B65" s="88"/>
      <c r="C65" s="85"/>
      <c r="D65" s="85"/>
      <c r="E65" s="85"/>
      <c r="F65" s="85"/>
      <c r="G65" s="85"/>
      <c r="H65" s="85"/>
      <c r="I65" s="85"/>
      <c r="J65" s="85"/>
      <c r="K65" s="85"/>
      <c r="L65" s="85"/>
      <c r="M65" s="85"/>
      <c r="N65" s="85"/>
      <c r="O65" s="85"/>
      <c r="P65" s="85"/>
      <c r="Q65" s="85"/>
      <c r="R65" s="85"/>
      <c r="S65" s="85"/>
      <c r="T65" s="85"/>
      <c r="U65" s="85"/>
      <c r="V65" s="85"/>
    </row>
    <row r="66" spans="2:22">
      <c r="B66" s="88"/>
      <c r="C66" s="85" t="s">
        <v>511</v>
      </c>
      <c r="D66" s="85"/>
      <c r="E66" s="85"/>
      <c r="F66" s="85"/>
      <c r="G66" s="85"/>
      <c r="H66" s="85"/>
      <c r="I66" s="85"/>
      <c r="J66" s="85"/>
      <c r="K66" s="85"/>
      <c r="L66" s="85"/>
      <c r="M66" s="85"/>
      <c r="N66" s="85"/>
      <c r="O66" s="85"/>
      <c r="P66" s="85"/>
      <c r="Q66" s="85"/>
      <c r="R66" s="85"/>
      <c r="S66" s="85"/>
      <c r="T66" s="85"/>
      <c r="U66" s="85"/>
      <c r="V66" s="85"/>
    </row>
    <row r="67" spans="2:22">
      <c r="B67" s="88"/>
      <c r="C67" s="85" t="s">
        <v>512</v>
      </c>
      <c r="D67" s="85"/>
      <c r="E67" s="85"/>
      <c r="F67" s="85"/>
      <c r="G67" s="85"/>
      <c r="H67" s="85"/>
      <c r="I67" s="85"/>
      <c r="J67" s="85"/>
      <c r="K67" s="85"/>
      <c r="L67" s="85"/>
      <c r="M67" s="85"/>
      <c r="N67" s="85"/>
      <c r="O67" s="85"/>
      <c r="P67" s="85"/>
      <c r="Q67" s="85"/>
      <c r="R67" s="85"/>
      <c r="S67" s="85"/>
      <c r="T67" s="85"/>
      <c r="U67" s="85"/>
      <c r="V67" s="85"/>
    </row>
    <row r="68" spans="2:22">
      <c r="B68" s="88"/>
      <c r="C68" s="85"/>
      <c r="D68" s="85"/>
      <c r="E68" s="85"/>
      <c r="F68" s="85"/>
      <c r="G68" s="85"/>
      <c r="H68" s="85"/>
      <c r="I68" s="85"/>
      <c r="J68" s="85"/>
      <c r="K68" s="85"/>
      <c r="L68" s="85"/>
      <c r="M68" s="85"/>
      <c r="N68" s="85"/>
      <c r="O68" s="85"/>
      <c r="P68" s="85"/>
      <c r="Q68" s="85"/>
      <c r="R68" s="85"/>
      <c r="S68" s="85"/>
      <c r="T68" s="85"/>
      <c r="U68" s="85"/>
      <c r="V68" s="85"/>
    </row>
    <row r="69" spans="2:22">
      <c r="B69" s="88"/>
      <c r="C69" s="85"/>
      <c r="D69" s="85"/>
      <c r="E69" s="85"/>
      <c r="F69" s="85"/>
      <c r="G69" s="85"/>
      <c r="H69" s="85"/>
      <c r="I69" s="85"/>
      <c r="J69" s="85"/>
      <c r="K69" s="85"/>
      <c r="L69" s="85"/>
      <c r="M69" s="85"/>
      <c r="N69" s="85"/>
      <c r="O69" s="85"/>
      <c r="P69" s="85"/>
      <c r="Q69" s="85"/>
      <c r="R69" s="85"/>
      <c r="S69" s="85"/>
      <c r="T69" s="85"/>
      <c r="U69" s="85"/>
      <c r="V69" s="85"/>
    </row>
    <row r="70" spans="2:22">
      <c r="B70" s="88"/>
      <c r="C70" s="85"/>
      <c r="D70" s="85"/>
      <c r="E70" s="85"/>
      <c r="F70" s="85"/>
      <c r="G70" s="85"/>
      <c r="H70" s="85"/>
      <c r="I70" s="85"/>
      <c r="J70" s="85"/>
      <c r="K70" s="85"/>
      <c r="L70" s="85"/>
      <c r="M70" s="85"/>
      <c r="N70" s="85"/>
      <c r="O70" s="85"/>
      <c r="P70" s="85"/>
      <c r="Q70" s="85"/>
      <c r="R70" s="85"/>
      <c r="S70" s="85"/>
      <c r="T70" s="85"/>
      <c r="U70" s="85"/>
      <c r="V70" s="85"/>
    </row>
    <row r="71" spans="2:22">
      <c r="B71" s="88"/>
      <c r="C71" s="85"/>
      <c r="D71" s="85"/>
      <c r="E71" s="85"/>
      <c r="F71" s="85"/>
      <c r="G71" s="85"/>
      <c r="H71" s="85"/>
      <c r="I71" s="85"/>
      <c r="J71" s="85"/>
      <c r="K71" s="85"/>
      <c r="L71" s="85"/>
      <c r="M71" s="85"/>
      <c r="N71" s="85"/>
      <c r="O71" s="85"/>
      <c r="P71" s="85"/>
      <c r="Q71" s="85"/>
      <c r="R71" s="85"/>
      <c r="S71" s="85"/>
      <c r="T71" s="85"/>
      <c r="U71" s="85"/>
      <c r="V71" s="85"/>
    </row>
    <row r="72" spans="2:22">
      <c r="B72" s="88"/>
      <c r="C72" s="85"/>
      <c r="D72" s="85"/>
      <c r="E72" s="85"/>
      <c r="F72" s="85"/>
      <c r="G72" s="85"/>
      <c r="H72" s="85"/>
      <c r="I72" s="85"/>
      <c r="J72" s="85"/>
      <c r="K72" s="85"/>
      <c r="L72" s="85"/>
      <c r="M72" s="85"/>
      <c r="N72" s="85"/>
      <c r="O72" s="85"/>
      <c r="P72" s="85"/>
      <c r="Q72" s="85"/>
      <c r="R72" s="85"/>
      <c r="S72" s="85"/>
      <c r="T72" s="85"/>
      <c r="U72" s="85"/>
      <c r="V72" s="85"/>
    </row>
    <row r="73" spans="2:22">
      <c r="B73" s="88"/>
      <c r="C73" s="85"/>
      <c r="D73" s="85"/>
      <c r="E73" s="85"/>
      <c r="F73" s="85"/>
      <c r="G73" s="85"/>
      <c r="H73" s="85"/>
      <c r="I73" s="85"/>
      <c r="J73" s="85"/>
      <c r="K73" s="85"/>
      <c r="L73" s="85"/>
      <c r="M73" s="85"/>
      <c r="N73" s="85"/>
      <c r="O73" s="85"/>
      <c r="P73" s="85"/>
      <c r="Q73" s="85"/>
      <c r="R73" s="85"/>
      <c r="S73" s="85"/>
      <c r="T73" s="85"/>
      <c r="U73" s="85"/>
      <c r="V73" s="85"/>
    </row>
    <row r="74" spans="2:22">
      <c r="B74" s="88"/>
      <c r="C74" s="85"/>
      <c r="D74" s="85"/>
      <c r="E74" s="85"/>
      <c r="F74" s="85"/>
      <c r="G74" s="85"/>
      <c r="H74" s="85"/>
      <c r="I74" s="85"/>
      <c r="J74" s="85"/>
      <c r="K74" s="85"/>
      <c r="L74" s="85"/>
      <c r="M74" s="85"/>
      <c r="N74" s="85"/>
      <c r="O74" s="85"/>
      <c r="P74" s="85"/>
      <c r="Q74" s="85"/>
      <c r="R74" s="85"/>
      <c r="S74" s="85"/>
      <c r="T74" s="85"/>
      <c r="U74" s="85"/>
      <c r="V74" s="85"/>
    </row>
    <row r="77" spans="2:22" ht="26.1" customHeight="1">
      <c r="B77" s="93" t="s">
        <v>513</v>
      </c>
      <c r="C77" s="94"/>
      <c r="D77" s="85"/>
      <c r="E77" s="85"/>
      <c r="F77" s="85"/>
      <c r="G77" s="85"/>
      <c r="H77" s="85"/>
      <c r="I77" s="85"/>
      <c r="J77" s="85"/>
      <c r="K77" s="85"/>
      <c r="L77" s="85"/>
      <c r="M77" s="85"/>
      <c r="N77" s="85"/>
      <c r="O77" s="85"/>
      <c r="P77" s="85"/>
      <c r="Q77" s="85"/>
      <c r="R77" s="85"/>
      <c r="S77" s="85"/>
      <c r="T77" s="85"/>
      <c r="U77" s="85"/>
      <c r="V77" s="85"/>
    </row>
    <row r="78" spans="2:22" s="97" customFormat="1" ht="18.600000000000001" customHeight="1">
      <c r="B78" s="95" t="s">
        <v>524</v>
      </c>
      <c r="C78" s="96"/>
      <c r="D78" s="96"/>
      <c r="E78" s="96"/>
      <c r="F78" s="96"/>
      <c r="G78" s="96"/>
      <c r="H78" s="96"/>
      <c r="I78" s="96"/>
      <c r="J78" s="96"/>
      <c r="K78" s="96"/>
      <c r="L78" s="96"/>
      <c r="M78" s="96"/>
      <c r="N78" s="96"/>
      <c r="O78" s="96"/>
      <c r="P78" s="96"/>
      <c r="Q78" s="96"/>
      <c r="R78" s="96"/>
      <c r="S78" s="96"/>
      <c r="T78" s="96"/>
      <c r="U78" s="96"/>
      <c r="V78" s="96"/>
    </row>
    <row r="79" spans="2:22" s="97" customFormat="1" ht="18.600000000000001" customHeight="1">
      <c r="B79" s="95" t="s">
        <v>514</v>
      </c>
      <c r="C79" s="96"/>
      <c r="D79" s="96"/>
      <c r="E79" s="96"/>
      <c r="F79" s="96"/>
      <c r="G79" s="96"/>
      <c r="H79" s="96"/>
      <c r="I79" s="96"/>
      <c r="J79" s="96"/>
      <c r="K79" s="96"/>
      <c r="L79" s="96"/>
      <c r="M79" s="96"/>
      <c r="N79" s="96"/>
      <c r="O79" s="96"/>
      <c r="P79" s="96"/>
      <c r="Q79" s="96"/>
      <c r="R79" s="96"/>
      <c r="S79" s="96"/>
      <c r="T79" s="96"/>
      <c r="U79" s="96"/>
      <c r="V79" s="96"/>
    </row>
    <row r="80" spans="2:22" s="97" customFormat="1" ht="8.4" customHeight="1">
      <c r="B80" s="95"/>
      <c r="C80" s="96"/>
      <c r="D80" s="96"/>
      <c r="E80" s="96"/>
      <c r="F80" s="96"/>
      <c r="G80" s="96"/>
      <c r="H80" s="96"/>
      <c r="I80" s="96"/>
      <c r="J80" s="96"/>
      <c r="K80" s="96"/>
      <c r="L80" s="96"/>
      <c r="M80" s="96"/>
      <c r="N80" s="96"/>
      <c r="O80" s="96"/>
      <c r="P80" s="96"/>
      <c r="Q80" s="96"/>
      <c r="R80" s="96"/>
      <c r="S80" s="96"/>
      <c r="T80" s="96"/>
      <c r="U80" s="96"/>
      <c r="V80" s="96"/>
    </row>
    <row r="81" spans="2:22" s="97" customFormat="1" ht="72.599999999999994" customHeight="1">
      <c r="B81" s="98" t="s">
        <v>515</v>
      </c>
      <c r="C81" s="96"/>
      <c r="D81" s="96"/>
      <c r="E81" s="96"/>
      <c r="F81" s="96"/>
      <c r="G81" s="96"/>
      <c r="H81" s="96"/>
      <c r="I81" s="96"/>
      <c r="J81" s="96"/>
      <c r="K81" s="96"/>
      <c r="L81" s="96"/>
      <c r="M81" s="96"/>
      <c r="N81" s="96"/>
      <c r="O81" s="96"/>
      <c r="P81" s="96"/>
      <c r="Q81" s="96"/>
      <c r="R81" s="96"/>
      <c r="S81" s="96"/>
      <c r="T81" s="96"/>
      <c r="U81" s="96"/>
      <c r="V81" s="96"/>
    </row>
    <row r="82" spans="2:22" ht="18.899999999999999" customHeight="1"/>
    <row r="83" spans="2:22" ht="9" customHeight="1">
      <c r="B83" s="99"/>
      <c r="C83" s="85"/>
      <c r="D83" s="85"/>
      <c r="E83" s="85"/>
      <c r="F83" s="85"/>
      <c r="G83" s="85"/>
      <c r="H83" s="85"/>
      <c r="I83" s="85"/>
      <c r="J83" s="85"/>
      <c r="K83" s="85"/>
      <c r="L83" s="85"/>
      <c r="M83" s="85"/>
      <c r="N83" s="85"/>
      <c r="O83" s="85"/>
      <c r="P83" s="85"/>
      <c r="Q83" s="85"/>
      <c r="R83" s="85"/>
      <c r="S83" s="85"/>
      <c r="T83" s="85"/>
      <c r="U83" s="85"/>
      <c r="V83" s="85"/>
    </row>
    <row r="84" spans="2:22" ht="18.600000000000001" customHeight="1">
      <c r="B84" s="99"/>
      <c r="C84" s="100" t="s">
        <v>516</v>
      </c>
      <c r="D84" s="85"/>
      <c r="E84" s="85"/>
      <c r="F84" s="85"/>
      <c r="G84" s="85"/>
      <c r="H84" s="85"/>
      <c r="I84" s="85"/>
      <c r="J84" s="101"/>
      <c r="K84" s="85"/>
      <c r="L84" s="102" t="s">
        <v>517</v>
      </c>
      <c r="M84" s="85"/>
      <c r="N84" s="85"/>
      <c r="O84" s="85"/>
      <c r="P84" s="85"/>
      <c r="Q84" s="85"/>
      <c r="R84" s="85"/>
      <c r="S84" s="85"/>
      <c r="T84" s="85"/>
      <c r="U84" s="85"/>
      <c r="V84" s="85"/>
    </row>
    <row r="85" spans="2:22" ht="14.7" customHeight="1">
      <c r="B85" s="99"/>
      <c r="C85" s="103" t="s">
        <v>518</v>
      </c>
      <c r="D85" s="85"/>
      <c r="E85" s="85"/>
      <c r="F85" s="85"/>
      <c r="G85" s="85"/>
      <c r="H85" s="85"/>
      <c r="I85" s="85"/>
      <c r="J85" s="85"/>
      <c r="K85" s="85"/>
      <c r="L85" s="104" t="s">
        <v>519</v>
      </c>
      <c r="M85" s="85"/>
      <c r="N85" s="85"/>
      <c r="O85" s="85"/>
      <c r="P85" s="85"/>
      <c r="Q85" s="85"/>
      <c r="R85" s="85"/>
      <c r="S85" s="85"/>
      <c r="T85" s="85"/>
      <c r="U85" s="85"/>
      <c r="V85" s="85"/>
    </row>
    <row r="86" spans="2:22" ht="19.8" customHeight="1">
      <c r="B86" s="99"/>
      <c r="C86" s="103" t="s">
        <v>520</v>
      </c>
      <c r="D86" s="85"/>
      <c r="E86" s="85"/>
      <c r="F86" s="85"/>
      <c r="G86" s="85"/>
      <c r="H86" s="85"/>
      <c r="I86" s="85"/>
      <c r="J86" s="85"/>
      <c r="K86" s="104"/>
      <c r="L86" s="85"/>
      <c r="M86" s="85"/>
      <c r="N86" s="85"/>
      <c r="O86" s="85"/>
      <c r="P86" s="85"/>
      <c r="Q86" s="85"/>
      <c r="R86" s="85"/>
      <c r="S86" s="85"/>
      <c r="T86" s="85"/>
      <c r="U86" s="85"/>
      <c r="V86" s="85"/>
    </row>
    <row r="87" spans="2:22" ht="25.8" customHeight="1">
      <c r="B87" s="99"/>
      <c r="C87" s="85"/>
      <c r="D87" s="85"/>
      <c r="E87" s="85"/>
      <c r="F87" s="85"/>
      <c r="G87" s="85"/>
      <c r="H87" s="85"/>
      <c r="I87" s="85"/>
      <c r="J87" s="85"/>
      <c r="K87" s="101"/>
      <c r="L87" s="85"/>
      <c r="M87" s="85"/>
      <c r="N87" s="85"/>
      <c r="O87" s="85"/>
      <c r="P87" s="85"/>
      <c r="Q87" s="85"/>
      <c r="R87" s="85"/>
      <c r="S87" s="85"/>
      <c r="T87" s="85"/>
      <c r="U87" s="85"/>
      <c r="V87" s="85"/>
    </row>
    <row r="88" spans="2:22" ht="28.5" customHeight="1">
      <c r="B88" s="99"/>
      <c r="C88" s="85"/>
      <c r="D88" s="85"/>
      <c r="E88" s="85"/>
      <c r="F88" s="85"/>
      <c r="G88" s="85"/>
      <c r="H88" s="85"/>
      <c r="I88" s="85"/>
      <c r="J88" s="85"/>
      <c r="K88" s="101"/>
      <c r="L88" s="85"/>
      <c r="M88" s="85"/>
      <c r="N88" s="85"/>
      <c r="O88" s="85"/>
      <c r="P88" s="85"/>
      <c r="Q88" s="85"/>
      <c r="R88" s="85"/>
      <c r="S88" s="85"/>
      <c r="T88" s="85"/>
      <c r="U88" s="85"/>
      <c r="V88" s="85"/>
    </row>
    <row r="89" spans="2:22" ht="15.6" customHeight="1">
      <c r="B89" s="99"/>
      <c r="C89" s="85"/>
      <c r="D89" s="85"/>
      <c r="E89" s="85"/>
      <c r="F89" s="85"/>
      <c r="G89" s="85"/>
      <c r="H89" s="85"/>
      <c r="I89" s="85"/>
      <c r="J89" s="85"/>
      <c r="K89" s="101"/>
      <c r="L89" s="85"/>
      <c r="M89" s="85"/>
      <c r="N89" s="85"/>
      <c r="O89" s="85"/>
      <c r="P89" s="85"/>
      <c r="Q89" s="85"/>
      <c r="R89" s="85"/>
      <c r="S89" s="85"/>
      <c r="T89" s="85"/>
      <c r="U89" s="85"/>
      <c r="V89" s="85"/>
    </row>
    <row r="90" spans="2:22" ht="19.8" customHeight="1">
      <c r="B90" s="99"/>
      <c r="C90" s="85"/>
      <c r="D90" s="85"/>
      <c r="E90" s="85"/>
      <c r="F90" s="85"/>
      <c r="G90" s="85"/>
      <c r="H90" s="85"/>
      <c r="I90" s="85"/>
      <c r="J90" s="85"/>
      <c r="K90" s="101"/>
      <c r="L90" s="85"/>
      <c r="M90" s="85"/>
      <c r="N90" s="85"/>
      <c r="O90" s="85"/>
      <c r="P90" s="85"/>
      <c r="Q90" s="85"/>
      <c r="R90" s="85"/>
      <c r="S90" s="85"/>
      <c r="T90" s="85"/>
      <c r="U90" s="85"/>
      <c r="V90" s="85"/>
    </row>
    <row r="91" spans="2:22" ht="27" customHeight="1">
      <c r="B91" s="99"/>
      <c r="C91" s="85"/>
      <c r="D91" s="85"/>
      <c r="E91" s="85"/>
      <c r="F91" s="85"/>
      <c r="G91" s="85"/>
      <c r="H91" s="85"/>
      <c r="I91" s="85"/>
      <c r="J91" s="85"/>
      <c r="K91" s="101"/>
      <c r="L91" s="85"/>
      <c r="M91" s="85"/>
      <c r="N91" s="85"/>
      <c r="O91" s="85"/>
      <c r="P91" s="85"/>
      <c r="Q91" s="85"/>
      <c r="R91" s="85"/>
      <c r="S91" s="85"/>
      <c r="T91" s="85"/>
      <c r="U91" s="85"/>
      <c r="V91" s="85"/>
    </row>
    <row r="92" spans="2:22" ht="98.4" customHeight="1">
      <c r="B92" s="105"/>
      <c r="C92" s="85"/>
      <c r="D92" s="85"/>
      <c r="E92" s="85"/>
      <c r="F92" s="85"/>
      <c r="G92" s="85"/>
      <c r="H92" s="85"/>
      <c r="I92" s="85"/>
      <c r="J92" s="85"/>
      <c r="K92" s="101"/>
      <c r="L92" s="85"/>
      <c r="M92" s="85"/>
      <c r="N92" s="85"/>
      <c r="O92" s="85"/>
      <c r="P92" s="85"/>
      <c r="Q92" s="85"/>
      <c r="R92" s="85"/>
      <c r="S92" s="85"/>
      <c r="T92" s="85"/>
      <c r="U92" s="85"/>
      <c r="V92" s="85"/>
    </row>
  </sheetData>
  <sheetProtection sheet="1" objects="1" scenarios="1"/>
  <mergeCells count="1">
    <mergeCell ref="B5:B6"/>
  </mergeCells>
  <phoneticPr fontId="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9"/>
  <sheetViews>
    <sheetView showGridLines="0" zoomScale="85" zoomScaleNormal="85" workbookViewId="0">
      <selection sqref="A1:H1"/>
    </sheetView>
  </sheetViews>
  <sheetFormatPr defaultColWidth="8.89453125" defaultRowHeight="12.9"/>
  <cols>
    <col min="1" max="1" width="17.68359375" style="117" customWidth="1"/>
    <col min="2" max="2" width="20.68359375" style="117" customWidth="1"/>
    <col min="3" max="3" width="18.7890625" style="117" customWidth="1"/>
    <col min="4" max="5" width="23.89453125" style="117" customWidth="1"/>
    <col min="6" max="6" width="6.68359375" style="117" customWidth="1"/>
    <col min="7" max="7" width="14" style="117" customWidth="1"/>
    <col min="8" max="8" width="16.89453125" style="117" customWidth="1"/>
    <col min="9" max="9" width="1.41796875" style="117" customWidth="1"/>
    <col min="10" max="10" width="20.1015625" style="117" customWidth="1"/>
    <col min="11" max="16384" width="8.89453125" style="117"/>
  </cols>
  <sheetData>
    <row r="1" spans="1:11" ht="20.7">
      <c r="A1" s="259" t="s">
        <v>537</v>
      </c>
      <c r="B1" s="259"/>
      <c r="C1" s="259"/>
      <c r="D1" s="259"/>
      <c r="E1" s="259"/>
      <c r="F1" s="259"/>
      <c r="G1" s="259"/>
      <c r="H1" s="259"/>
    </row>
    <row r="2" spans="1:11" ht="21.6" customHeight="1">
      <c r="A2" s="118" t="s">
        <v>476</v>
      </c>
    </row>
    <row r="3" spans="1:11" ht="19.5" customHeight="1">
      <c r="A3" s="119" t="s">
        <v>477</v>
      </c>
      <c r="B3" s="120" t="s">
        <v>525</v>
      </c>
      <c r="C3" s="106"/>
      <c r="E3" s="260" t="s">
        <v>473</v>
      </c>
      <c r="F3" s="121"/>
      <c r="G3" s="122" t="s">
        <v>296</v>
      </c>
      <c r="H3" s="122" t="s">
        <v>481</v>
      </c>
    </row>
    <row r="4" spans="1:11" ht="19.5" customHeight="1">
      <c r="A4" s="123" t="s">
        <v>0</v>
      </c>
      <c r="B4" s="261" t="s">
        <v>526</v>
      </c>
      <c r="C4" s="262"/>
      <c r="E4" s="260"/>
      <c r="F4" s="124" t="s">
        <v>468</v>
      </c>
      <c r="G4" s="107" t="s">
        <v>527</v>
      </c>
      <c r="H4" s="107" t="s">
        <v>527</v>
      </c>
    </row>
    <row r="5" spans="1:11" ht="19.5" customHeight="1">
      <c r="A5" s="119" t="s">
        <v>478</v>
      </c>
      <c r="B5" s="125" t="s">
        <v>459</v>
      </c>
      <c r="C5" s="108"/>
    </row>
    <row r="6" spans="1:11" ht="13.2" thickBot="1">
      <c r="A6" s="126"/>
      <c r="B6" s="127"/>
      <c r="J6" s="128"/>
    </row>
    <row r="7" spans="1:11" ht="39.6" customHeight="1">
      <c r="A7" s="263" t="s">
        <v>295</v>
      </c>
      <c r="B7" s="264"/>
      <c r="C7" s="129" t="s">
        <v>479</v>
      </c>
      <c r="D7" s="263" t="s">
        <v>297</v>
      </c>
      <c r="E7" s="265"/>
      <c r="F7" s="265"/>
      <c r="G7" s="264"/>
      <c r="H7" s="129" t="s">
        <v>298</v>
      </c>
      <c r="J7" s="252" t="s">
        <v>480</v>
      </c>
    </row>
    <row r="8" spans="1:11" ht="92.4" customHeight="1" thickBot="1">
      <c r="A8" s="254" t="s">
        <v>528</v>
      </c>
      <c r="B8" s="255"/>
      <c r="C8" s="130" t="s">
        <v>460</v>
      </c>
      <c r="D8" s="256" t="s">
        <v>529</v>
      </c>
      <c r="E8" s="257"/>
      <c r="F8" s="257"/>
      <c r="G8" s="258"/>
      <c r="H8" s="131"/>
      <c r="J8" s="253"/>
    </row>
    <row r="9" spans="1:11" ht="45" customHeight="1">
      <c r="J9" s="132" t="s">
        <v>124</v>
      </c>
    </row>
    <row r="10" spans="1:11" ht="45" customHeight="1">
      <c r="J10" s="133" t="s">
        <v>125</v>
      </c>
    </row>
    <row r="11" spans="1:11" ht="45" customHeight="1">
      <c r="J11" s="133" t="s">
        <v>530</v>
      </c>
    </row>
    <row r="12" spans="1:11" ht="45" customHeight="1">
      <c r="J12" s="133" t="s">
        <v>531</v>
      </c>
    </row>
    <row r="13" spans="1:11" ht="45" customHeight="1" thickBot="1">
      <c r="J13" s="134" t="s">
        <v>532</v>
      </c>
    </row>
    <row r="14" spans="1:11">
      <c r="K14" s="135"/>
    </row>
    <row r="15" spans="1:11">
      <c r="K15" s="135"/>
    </row>
    <row r="16" spans="1:11">
      <c r="K16" s="135"/>
    </row>
    <row r="17" spans="11:11">
      <c r="K17" s="135"/>
    </row>
    <row r="18" spans="11:11">
      <c r="K18" s="135"/>
    </row>
    <row r="19" spans="11:11">
      <c r="K19" s="135"/>
    </row>
  </sheetData>
  <sheetProtection sheet="1" objects="1" scenarios="1"/>
  <mergeCells count="8">
    <mergeCell ref="J7:J8"/>
    <mergeCell ref="A8:B8"/>
    <mergeCell ref="D8:G8"/>
    <mergeCell ref="A1:H1"/>
    <mergeCell ref="E3:E4"/>
    <mergeCell ref="B4:C4"/>
    <mergeCell ref="A7:B7"/>
    <mergeCell ref="D7:G7"/>
  </mergeCells>
  <phoneticPr fontId="3"/>
  <dataValidations count="1">
    <dataValidation type="list" imeMode="halfAlpha" allowBlank="1" showErrorMessage="1" errorTitle="選択肢からお選びください" error="下のキャンセルボタンを押してから、_x000a_右の[▼]を押して、表示される一覧から該当する「調査シーズン」をお選びください。_x000a__x000a_例）2023年11月～12月→「23-24年」_x000a_　　　2023年12月～翌2月→「23-24年」_x000a_　　　2024年1月～3月→「23-24年」_x000a_" sqref="B5">
      <formula1>"19-20年,20-21年,21-22年,22-23年,23-24年,24-25年,25-26年,26-27年,27-28年,28-29年,29-30年"</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L67"/>
  <sheetViews>
    <sheetView showGridLines="0" zoomScale="85" zoomScaleNormal="85" workbookViewId="0">
      <selection activeCell="N25" sqref="N25"/>
    </sheetView>
  </sheetViews>
  <sheetFormatPr defaultColWidth="12.20703125" defaultRowHeight="12.9"/>
  <cols>
    <col min="1" max="1" width="14.3125" style="198" customWidth="1"/>
    <col min="2" max="2" width="22.1015625" style="198" customWidth="1"/>
    <col min="3" max="3" width="13.89453125" style="198" customWidth="1"/>
    <col min="4" max="4" width="12.3125" style="198" customWidth="1"/>
    <col min="5" max="5" width="11.3125" style="198" customWidth="1"/>
    <col min="6" max="9" width="11.5234375" style="198" customWidth="1"/>
    <col min="10" max="10" width="12.1015625" style="198" customWidth="1"/>
    <col min="11" max="11" width="12.41796875" style="198" customWidth="1"/>
    <col min="12" max="12" width="33.3125" style="198" customWidth="1"/>
    <col min="13" max="16384" width="12.20703125" style="198"/>
  </cols>
  <sheetData>
    <row r="1" spans="1:12" s="138" customFormat="1" ht="26.25" customHeight="1">
      <c r="A1" s="136" t="s">
        <v>538</v>
      </c>
      <c r="B1" s="137"/>
      <c r="C1" s="137"/>
      <c r="D1" s="137"/>
      <c r="E1" s="137"/>
      <c r="F1" s="137"/>
      <c r="G1" s="137"/>
      <c r="H1" s="137"/>
      <c r="I1" s="137"/>
    </row>
    <row r="2" spans="1:12" s="138" customFormat="1" ht="34.200000000000003" customHeight="1">
      <c r="A2" s="297" t="s">
        <v>470</v>
      </c>
      <c r="B2" s="297"/>
      <c r="C2" s="139"/>
      <c r="D2" s="139"/>
      <c r="E2" s="139"/>
      <c r="F2" s="139"/>
    </row>
    <row r="3" spans="1:12" s="144" customFormat="1" ht="18" customHeight="1">
      <c r="A3" s="140" t="s">
        <v>16</v>
      </c>
      <c r="B3" s="22" t="s">
        <v>525</v>
      </c>
      <c r="C3" s="74"/>
      <c r="D3" s="141"/>
      <c r="E3" s="141"/>
      <c r="F3" s="142"/>
      <c r="G3" s="143"/>
    </row>
    <row r="4" spans="1:12" s="144" customFormat="1" ht="18" customHeight="1">
      <c r="A4" s="140" t="s">
        <v>0</v>
      </c>
      <c r="B4" s="22" t="s">
        <v>140</v>
      </c>
      <c r="C4" s="141"/>
      <c r="D4" s="141"/>
      <c r="E4" s="141"/>
      <c r="F4" s="142"/>
      <c r="G4" s="143"/>
    </row>
    <row r="5" spans="1:12" s="144" customFormat="1" ht="18" customHeight="1">
      <c r="A5" s="140" t="s">
        <v>116</v>
      </c>
      <c r="B5" s="22" t="s">
        <v>459</v>
      </c>
      <c r="C5" s="145"/>
      <c r="D5" s="145"/>
      <c r="E5" s="298" t="s">
        <v>473</v>
      </c>
      <c r="F5" s="121"/>
      <c r="G5" s="146" t="s">
        <v>470</v>
      </c>
      <c r="H5" s="146" t="s">
        <v>474</v>
      </c>
      <c r="I5" s="300" t="s">
        <v>486</v>
      </c>
      <c r="J5" s="300"/>
      <c r="K5" s="146" t="s">
        <v>487</v>
      </c>
    </row>
    <row r="6" spans="1:12" s="144" customFormat="1" ht="18" customHeight="1">
      <c r="A6" s="140" t="s">
        <v>490</v>
      </c>
      <c r="B6" s="147" t="s">
        <v>229</v>
      </c>
      <c r="C6" s="145"/>
      <c r="D6" s="145"/>
      <c r="E6" s="299"/>
      <c r="F6" s="124" t="s">
        <v>468</v>
      </c>
      <c r="G6" s="107" t="s">
        <v>527</v>
      </c>
      <c r="H6" s="107" t="s">
        <v>527</v>
      </c>
      <c r="I6" s="301" t="s">
        <v>527</v>
      </c>
      <c r="J6" s="301"/>
      <c r="K6" s="107" t="s">
        <v>527</v>
      </c>
    </row>
    <row r="7" spans="1:12" s="150" customFormat="1" ht="19.5" customHeight="1">
      <c r="A7" s="148"/>
      <c r="B7" s="149"/>
      <c r="D7" s="149"/>
      <c r="E7" s="151"/>
    </row>
    <row r="8" spans="1:12" s="150" customFormat="1" ht="20.25" customHeight="1">
      <c r="A8" s="302" t="s">
        <v>121</v>
      </c>
      <c r="B8" s="302"/>
      <c r="D8" s="149"/>
    </row>
    <row r="9" spans="1:12" s="150" customFormat="1" ht="20.25" customHeight="1">
      <c r="A9" s="296" t="s">
        <v>482</v>
      </c>
      <c r="B9" s="296"/>
      <c r="C9" s="288"/>
      <c r="D9" s="149"/>
    </row>
    <row r="10" spans="1:12" s="150" customFormat="1" ht="18" customHeight="1">
      <c r="A10" s="152" t="s">
        <v>119</v>
      </c>
      <c r="B10" s="152" t="s">
        <v>117</v>
      </c>
      <c r="C10" s="152" t="s">
        <v>118</v>
      </c>
      <c r="D10" s="152" t="s">
        <v>484</v>
      </c>
      <c r="E10" s="152" t="s">
        <v>485</v>
      </c>
      <c r="F10" s="295" t="s">
        <v>120</v>
      </c>
      <c r="G10" s="295"/>
      <c r="H10" s="295"/>
      <c r="I10" s="295"/>
      <c r="J10" s="153" t="s">
        <v>483</v>
      </c>
      <c r="K10" s="274" t="s">
        <v>17</v>
      </c>
      <c r="L10" s="274"/>
    </row>
    <row r="11" spans="1:12" s="150" customFormat="1" ht="18" customHeight="1">
      <c r="A11" s="154">
        <v>2023</v>
      </c>
      <c r="B11" s="155">
        <v>12</v>
      </c>
      <c r="C11" s="155">
        <v>30</v>
      </c>
      <c r="D11" s="156">
        <v>0.375</v>
      </c>
      <c r="E11" s="156">
        <v>0.52083333333333337</v>
      </c>
      <c r="F11" s="284" t="s">
        <v>230</v>
      </c>
      <c r="G11" s="284"/>
      <c r="H11" s="284"/>
      <c r="I11" s="284"/>
      <c r="J11" s="154">
        <v>2</v>
      </c>
      <c r="K11" s="285" t="s">
        <v>128</v>
      </c>
      <c r="L11" s="285"/>
    </row>
    <row r="12" spans="1:12" s="150" customFormat="1" ht="18" customHeight="1">
      <c r="A12" s="154">
        <v>2024</v>
      </c>
      <c r="B12" s="155">
        <v>1</v>
      </c>
      <c r="C12" s="155">
        <v>14</v>
      </c>
      <c r="D12" s="156">
        <v>0.375</v>
      </c>
      <c r="E12" s="156">
        <v>0.52083333333333337</v>
      </c>
      <c r="F12" s="284" t="s">
        <v>230</v>
      </c>
      <c r="G12" s="284"/>
      <c r="H12" s="284"/>
      <c r="I12" s="284"/>
      <c r="J12" s="154">
        <v>2</v>
      </c>
      <c r="K12" s="285"/>
      <c r="L12" s="285"/>
    </row>
    <row r="13" spans="1:12" s="150" customFormat="1" ht="18" customHeight="1">
      <c r="A13" s="154">
        <v>2024</v>
      </c>
      <c r="B13" s="155">
        <v>1</v>
      </c>
      <c r="C13" s="155">
        <v>28</v>
      </c>
      <c r="D13" s="156">
        <v>0.39583333333333331</v>
      </c>
      <c r="E13" s="156">
        <v>0.58333333333333337</v>
      </c>
      <c r="F13" s="284" t="s">
        <v>230</v>
      </c>
      <c r="G13" s="284"/>
      <c r="H13" s="284"/>
      <c r="I13" s="284"/>
      <c r="J13" s="154">
        <v>2</v>
      </c>
      <c r="K13" s="285" t="s">
        <v>138</v>
      </c>
      <c r="L13" s="285"/>
    </row>
    <row r="14" spans="1:12" s="150" customFormat="1" ht="18" customHeight="1">
      <c r="A14" s="154">
        <v>2024</v>
      </c>
      <c r="B14" s="155">
        <v>2</v>
      </c>
      <c r="C14" s="155">
        <v>12</v>
      </c>
      <c r="D14" s="156">
        <v>0.375</v>
      </c>
      <c r="E14" s="156">
        <v>0.52083333333333337</v>
      </c>
      <c r="F14" s="284" t="s">
        <v>230</v>
      </c>
      <c r="G14" s="284"/>
      <c r="H14" s="284"/>
      <c r="I14" s="284"/>
      <c r="J14" s="154">
        <v>2</v>
      </c>
      <c r="K14" s="285"/>
      <c r="L14" s="285"/>
    </row>
    <row r="15" spans="1:12" s="150" customFormat="1" ht="18" customHeight="1">
      <c r="A15" s="154">
        <v>2024</v>
      </c>
      <c r="B15" s="155">
        <v>2</v>
      </c>
      <c r="C15" s="155">
        <v>26</v>
      </c>
      <c r="D15" s="156">
        <v>0.375</v>
      </c>
      <c r="E15" s="156">
        <v>0.52083333333333337</v>
      </c>
      <c r="F15" s="284" t="s">
        <v>230</v>
      </c>
      <c r="G15" s="284"/>
      <c r="H15" s="284"/>
      <c r="I15" s="284"/>
      <c r="J15" s="154">
        <v>2</v>
      </c>
      <c r="K15" s="285" t="s">
        <v>127</v>
      </c>
      <c r="L15" s="285"/>
    </row>
    <row r="16" spans="1:12" s="150" customFormat="1" ht="18" customHeight="1">
      <c r="A16" s="154"/>
      <c r="B16" s="155"/>
      <c r="C16" s="155"/>
      <c r="D16" s="156"/>
      <c r="E16" s="156"/>
      <c r="F16" s="292"/>
      <c r="G16" s="293"/>
      <c r="H16" s="293"/>
      <c r="I16" s="294"/>
      <c r="J16" s="157"/>
      <c r="K16" s="303"/>
      <c r="L16" s="304"/>
    </row>
    <row r="17" spans="1:12" s="150" customFormat="1" ht="18" customHeight="1">
      <c r="A17" s="154"/>
      <c r="B17" s="155"/>
      <c r="C17" s="155"/>
      <c r="D17" s="156"/>
      <c r="E17" s="156"/>
      <c r="F17" s="292"/>
      <c r="G17" s="293"/>
      <c r="H17" s="293"/>
      <c r="I17" s="294"/>
      <c r="J17" s="157"/>
      <c r="K17" s="303"/>
      <c r="L17" s="304"/>
    </row>
    <row r="18" spans="1:12" s="150" customFormat="1" ht="18" customHeight="1">
      <c r="A18" s="154"/>
      <c r="B18" s="155"/>
      <c r="C18" s="155"/>
      <c r="D18" s="156"/>
      <c r="E18" s="156"/>
      <c r="F18" s="292"/>
      <c r="G18" s="293"/>
      <c r="H18" s="293"/>
      <c r="I18" s="294"/>
      <c r="J18" s="157"/>
      <c r="K18" s="303"/>
      <c r="L18" s="304"/>
    </row>
    <row r="19" spans="1:12" s="150" customFormat="1" ht="18" customHeight="1">
      <c r="A19" s="154"/>
      <c r="B19" s="155"/>
      <c r="C19" s="155"/>
      <c r="D19" s="156"/>
      <c r="E19" s="156"/>
      <c r="F19" s="292"/>
      <c r="G19" s="293"/>
      <c r="H19" s="293"/>
      <c r="I19" s="294"/>
      <c r="J19" s="157"/>
      <c r="K19" s="303"/>
      <c r="L19" s="304"/>
    </row>
    <row r="20" spans="1:12" s="150" customFormat="1" ht="18" customHeight="1">
      <c r="A20" s="154"/>
      <c r="B20" s="155"/>
      <c r="C20" s="155"/>
      <c r="D20" s="156"/>
      <c r="E20" s="156"/>
      <c r="F20" s="292"/>
      <c r="G20" s="293"/>
      <c r="H20" s="293"/>
      <c r="I20" s="294"/>
      <c r="J20" s="157"/>
      <c r="K20" s="303"/>
      <c r="L20" s="304"/>
    </row>
    <row r="21" spans="1:12" s="150" customFormat="1" ht="18" customHeight="1">
      <c r="A21" s="154"/>
      <c r="B21" s="155"/>
      <c r="C21" s="155"/>
      <c r="D21" s="156"/>
      <c r="E21" s="156"/>
      <c r="F21" s="292"/>
      <c r="G21" s="293"/>
      <c r="H21" s="293"/>
      <c r="I21" s="294"/>
      <c r="J21" s="157"/>
      <c r="K21" s="303"/>
      <c r="L21" s="304"/>
    </row>
    <row r="22" spans="1:12" s="150" customFormat="1" ht="18" customHeight="1">
      <c r="A22" s="154"/>
      <c r="B22" s="155"/>
      <c r="C22" s="155"/>
      <c r="D22" s="156"/>
      <c r="E22" s="156"/>
      <c r="F22" s="292"/>
      <c r="G22" s="293"/>
      <c r="H22" s="293"/>
      <c r="I22" s="294"/>
      <c r="J22" s="157"/>
      <c r="K22" s="303"/>
      <c r="L22" s="304"/>
    </row>
    <row r="23" spans="1:12" s="150" customFormat="1" ht="18" customHeight="1">
      <c r="A23" s="154"/>
      <c r="B23" s="155"/>
      <c r="C23" s="155"/>
      <c r="D23" s="156"/>
      <c r="E23" s="156"/>
      <c r="F23" s="292"/>
      <c r="G23" s="293"/>
      <c r="H23" s="293"/>
      <c r="I23" s="294"/>
      <c r="J23" s="157"/>
      <c r="K23" s="303"/>
      <c r="L23" s="304"/>
    </row>
    <row r="24" spans="1:12" s="150" customFormat="1" ht="18" customHeight="1">
      <c r="A24" s="154"/>
      <c r="B24" s="155"/>
      <c r="C24" s="155"/>
      <c r="D24" s="156"/>
      <c r="E24" s="156"/>
      <c r="F24" s="292"/>
      <c r="G24" s="293"/>
      <c r="H24" s="293"/>
      <c r="I24" s="294"/>
      <c r="J24" s="157"/>
      <c r="K24" s="303"/>
      <c r="L24" s="304"/>
    </row>
    <row r="25" spans="1:12" s="150" customFormat="1" ht="18" customHeight="1">
      <c r="A25" s="154"/>
      <c r="B25" s="155"/>
      <c r="C25" s="155"/>
      <c r="D25" s="156"/>
      <c r="E25" s="156"/>
      <c r="F25" s="292"/>
      <c r="G25" s="293"/>
      <c r="H25" s="293"/>
      <c r="I25" s="294"/>
      <c r="J25" s="157"/>
      <c r="K25" s="303"/>
      <c r="L25" s="304"/>
    </row>
    <row r="26" spans="1:12" s="150" customFormat="1" ht="47.7" customHeight="1">
      <c r="A26" s="158"/>
      <c r="B26" s="159"/>
      <c r="C26" s="144"/>
      <c r="D26" s="159"/>
      <c r="E26" s="160"/>
      <c r="F26" s="160"/>
      <c r="G26" s="144"/>
      <c r="H26" s="144"/>
      <c r="I26" s="144"/>
      <c r="J26" s="144"/>
      <c r="K26" s="144"/>
      <c r="L26" s="144"/>
    </row>
    <row r="27" spans="1:12" s="161" customFormat="1" ht="27" customHeight="1">
      <c r="A27" s="269" t="s">
        <v>11</v>
      </c>
      <c r="B27" s="271" t="s">
        <v>491</v>
      </c>
      <c r="C27" s="271" t="s">
        <v>492</v>
      </c>
      <c r="D27" s="273" t="s">
        <v>499</v>
      </c>
      <c r="E27" s="274"/>
      <c r="F27" s="274"/>
      <c r="G27" s="274"/>
      <c r="H27" s="274" t="s">
        <v>498</v>
      </c>
      <c r="I27" s="274"/>
      <c r="J27" s="273" t="s">
        <v>497</v>
      </c>
      <c r="K27" s="273"/>
      <c r="L27" s="273" t="s">
        <v>4</v>
      </c>
    </row>
    <row r="28" spans="1:12" s="161" customFormat="1" ht="58.2" customHeight="1">
      <c r="A28" s="270"/>
      <c r="B28" s="272"/>
      <c r="C28" s="272"/>
      <c r="D28" s="152" t="s">
        <v>1</v>
      </c>
      <c r="E28" s="162" t="s">
        <v>139</v>
      </c>
      <c r="F28" s="152" t="s">
        <v>2</v>
      </c>
      <c r="G28" s="152" t="s">
        <v>3</v>
      </c>
      <c r="H28" s="163" t="s">
        <v>7</v>
      </c>
      <c r="I28" s="163" t="s">
        <v>8</v>
      </c>
      <c r="J28" s="163" t="s">
        <v>9</v>
      </c>
      <c r="K28" s="164" t="s">
        <v>136</v>
      </c>
      <c r="L28" s="273"/>
    </row>
    <row r="29" spans="1:12" s="161" customFormat="1" ht="18" customHeight="1">
      <c r="A29" s="270"/>
      <c r="B29" s="75" t="s">
        <v>124</v>
      </c>
      <c r="C29" s="165" t="s">
        <v>126</v>
      </c>
      <c r="D29" s="166" t="s">
        <v>129</v>
      </c>
      <c r="E29" s="166" t="s">
        <v>129</v>
      </c>
      <c r="F29" s="166" t="s">
        <v>129</v>
      </c>
      <c r="G29" s="166" t="s">
        <v>129</v>
      </c>
      <c r="H29" s="167" t="s">
        <v>130</v>
      </c>
      <c r="I29" s="167" t="s">
        <v>132</v>
      </c>
      <c r="J29" s="168" t="s">
        <v>134</v>
      </c>
      <c r="K29" s="168" t="s">
        <v>137</v>
      </c>
      <c r="L29" s="169"/>
    </row>
    <row r="30" spans="1:12" s="161" customFormat="1" ht="18" customHeight="1">
      <c r="A30" s="270"/>
      <c r="B30" s="75" t="s">
        <v>125</v>
      </c>
      <c r="C30" s="170" t="s">
        <v>126</v>
      </c>
      <c r="D30" s="171" t="s">
        <v>133</v>
      </c>
      <c r="E30" s="171" t="s">
        <v>133</v>
      </c>
      <c r="F30" s="171" t="s">
        <v>129</v>
      </c>
      <c r="G30" s="171" t="s">
        <v>129</v>
      </c>
      <c r="H30" s="172" t="s">
        <v>130</v>
      </c>
      <c r="I30" s="173"/>
      <c r="J30" s="174" t="s">
        <v>134</v>
      </c>
      <c r="K30" s="174" t="s">
        <v>137</v>
      </c>
      <c r="L30" s="175"/>
    </row>
    <row r="31" spans="1:12" s="161" customFormat="1" ht="18" customHeight="1">
      <c r="A31" s="270"/>
      <c r="B31" s="75" t="s">
        <v>530</v>
      </c>
      <c r="C31" s="165" t="s">
        <v>126</v>
      </c>
      <c r="D31" s="166" t="s">
        <v>129</v>
      </c>
      <c r="E31" s="166" t="s">
        <v>129</v>
      </c>
      <c r="F31" s="166" t="s">
        <v>133</v>
      </c>
      <c r="G31" s="166" t="s">
        <v>133</v>
      </c>
      <c r="H31" s="167" t="s">
        <v>131</v>
      </c>
      <c r="I31" s="167" t="s">
        <v>130</v>
      </c>
      <c r="J31" s="168" t="s">
        <v>135</v>
      </c>
      <c r="K31" s="168" t="s">
        <v>135</v>
      </c>
      <c r="L31" s="169"/>
    </row>
    <row r="32" spans="1:12" s="161" customFormat="1" ht="18" customHeight="1">
      <c r="A32" s="270"/>
      <c r="B32" s="75" t="s">
        <v>531</v>
      </c>
      <c r="C32" s="170" t="s">
        <v>126</v>
      </c>
      <c r="D32" s="171" t="s">
        <v>129</v>
      </c>
      <c r="E32" s="171" t="s">
        <v>133</v>
      </c>
      <c r="F32" s="171" t="s">
        <v>133</v>
      </c>
      <c r="G32" s="171" t="s">
        <v>133</v>
      </c>
      <c r="H32" s="172" t="s">
        <v>131</v>
      </c>
      <c r="I32" s="172" t="s">
        <v>130</v>
      </c>
      <c r="J32" s="174" t="s">
        <v>135</v>
      </c>
      <c r="K32" s="174" t="s">
        <v>135</v>
      </c>
      <c r="L32" s="175"/>
    </row>
    <row r="33" spans="1:12" s="161" customFormat="1" ht="18" customHeight="1">
      <c r="A33" s="270"/>
      <c r="B33" s="75" t="s">
        <v>532</v>
      </c>
      <c r="C33" s="165" t="s">
        <v>126</v>
      </c>
      <c r="D33" s="166" t="s">
        <v>133</v>
      </c>
      <c r="E33" s="166" t="s">
        <v>133</v>
      </c>
      <c r="F33" s="166" t="s">
        <v>133</v>
      </c>
      <c r="G33" s="166" t="s">
        <v>133</v>
      </c>
      <c r="H33" s="173"/>
      <c r="I33" s="173"/>
      <c r="J33" s="168" t="s">
        <v>132</v>
      </c>
      <c r="K33" s="168" t="s">
        <v>137</v>
      </c>
      <c r="L33" s="169"/>
    </row>
    <row r="34" spans="1:12" s="161" customFormat="1" ht="18" customHeight="1">
      <c r="A34" s="176"/>
      <c r="B34" s="75"/>
      <c r="C34" s="177"/>
      <c r="D34" s="178"/>
      <c r="E34" s="178"/>
      <c r="F34" s="178"/>
      <c r="G34" s="178"/>
      <c r="H34" s="179"/>
      <c r="I34" s="179"/>
      <c r="J34" s="180"/>
      <c r="K34" s="180"/>
      <c r="L34" s="181"/>
    </row>
    <row r="35" spans="1:12" s="161" customFormat="1" ht="18" customHeight="1">
      <c r="A35" s="176"/>
      <c r="B35" s="75"/>
      <c r="C35" s="165"/>
      <c r="D35" s="182"/>
      <c r="E35" s="182"/>
      <c r="F35" s="182"/>
      <c r="G35" s="182"/>
      <c r="H35" s="183"/>
      <c r="I35" s="183"/>
      <c r="J35" s="184"/>
      <c r="K35" s="184"/>
      <c r="L35" s="169"/>
    </row>
    <row r="36" spans="1:12" s="161" customFormat="1" ht="18" customHeight="1">
      <c r="A36" s="176"/>
      <c r="B36" s="75"/>
      <c r="C36" s="185"/>
      <c r="D36" s="154"/>
      <c r="E36" s="154"/>
      <c r="F36" s="154"/>
      <c r="G36" s="154"/>
      <c r="H36" s="186"/>
      <c r="I36" s="186"/>
      <c r="J36" s="187"/>
      <c r="K36" s="187"/>
      <c r="L36" s="188"/>
    </row>
    <row r="37" spans="1:12" s="161" customFormat="1" ht="18" customHeight="1">
      <c r="A37" s="176"/>
      <c r="B37" s="75"/>
      <c r="C37" s="165"/>
      <c r="D37" s="182"/>
      <c r="E37" s="182"/>
      <c r="F37" s="182"/>
      <c r="G37" s="182"/>
      <c r="H37" s="183"/>
      <c r="I37" s="183"/>
      <c r="J37" s="184"/>
      <c r="K37" s="184"/>
      <c r="L37" s="169"/>
    </row>
    <row r="38" spans="1:12" s="161" customFormat="1" ht="18" customHeight="1">
      <c r="A38" s="176"/>
      <c r="B38" s="75"/>
      <c r="C38" s="185"/>
      <c r="D38" s="154"/>
      <c r="E38" s="154"/>
      <c r="F38" s="154"/>
      <c r="G38" s="154"/>
      <c r="H38" s="186"/>
      <c r="I38" s="186"/>
      <c r="J38" s="187"/>
      <c r="K38" s="187"/>
      <c r="L38" s="188"/>
    </row>
    <row r="39" spans="1:12" s="193" customFormat="1" ht="51" customHeight="1">
      <c r="A39" s="189"/>
      <c r="B39" s="190"/>
      <c r="C39" s="190"/>
      <c r="D39" s="190"/>
      <c r="E39" s="190"/>
      <c r="F39" s="191"/>
      <c r="G39" s="191"/>
      <c r="H39" s="192"/>
      <c r="I39" s="192"/>
      <c r="J39" s="191"/>
    </row>
    <row r="40" spans="1:12" s="150" customFormat="1" ht="20.25" customHeight="1">
      <c r="A40" s="275" t="s">
        <v>5</v>
      </c>
      <c r="B40" s="275"/>
      <c r="C40" s="76"/>
      <c r="H40" s="151"/>
      <c r="I40" s="76"/>
      <c r="K40" s="194"/>
      <c r="L40" s="194"/>
    </row>
    <row r="41" spans="1:12" s="161" customFormat="1" ht="18.75" customHeight="1">
      <c r="A41" s="276" t="s">
        <v>482</v>
      </c>
      <c r="B41" s="278" t="s">
        <v>493</v>
      </c>
      <c r="C41" s="280" t="s">
        <v>123</v>
      </c>
      <c r="D41" s="281" t="s">
        <v>494</v>
      </c>
      <c r="E41" s="282"/>
      <c r="F41" s="283"/>
      <c r="G41" s="286" t="s">
        <v>6</v>
      </c>
      <c r="H41" s="287"/>
      <c r="I41" s="287"/>
      <c r="J41" s="287"/>
      <c r="K41" s="288"/>
      <c r="L41" s="193"/>
    </row>
    <row r="42" spans="1:12" s="161" customFormat="1" ht="18.75" customHeight="1">
      <c r="A42" s="277"/>
      <c r="B42" s="279"/>
      <c r="C42" s="279"/>
      <c r="D42" s="195" t="s">
        <v>14</v>
      </c>
      <c r="E42" s="195" t="s">
        <v>122</v>
      </c>
      <c r="F42" s="195" t="s">
        <v>533</v>
      </c>
      <c r="G42" s="289"/>
      <c r="H42" s="290"/>
      <c r="I42" s="290"/>
      <c r="J42" s="290"/>
      <c r="K42" s="291"/>
      <c r="L42" s="193"/>
    </row>
    <row r="43" spans="1:12" s="161" customFormat="1" ht="17.25" customHeight="1">
      <c r="A43" s="196">
        <v>45290</v>
      </c>
      <c r="B43" s="170" t="s">
        <v>124</v>
      </c>
      <c r="C43" s="197"/>
      <c r="D43" s="197">
        <v>0</v>
      </c>
      <c r="E43" s="197">
        <v>0</v>
      </c>
      <c r="F43" s="197">
        <v>0</v>
      </c>
      <c r="G43" s="266"/>
      <c r="H43" s="267"/>
      <c r="I43" s="267"/>
      <c r="J43" s="267"/>
      <c r="K43" s="268"/>
    </row>
    <row r="44" spans="1:12" s="161" customFormat="1" ht="17.25" customHeight="1">
      <c r="A44" s="196">
        <v>45290</v>
      </c>
      <c r="B44" s="170" t="s">
        <v>125</v>
      </c>
      <c r="C44" s="197"/>
      <c r="D44" s="197">
        <v>0</v>
      </c>
      <c r="E44" s="197">
        <v>0</v>
      </c>
      <c r="F44" s="197">
        <v>0</v>
      </c>
      <c r="G44" s="266"/>
      <c r="H44" s="267"/>
      <c r="I44" s="267"/>
      <c r="J44" s="267"/>
      <c r="K44" s="268"/>
    </row>
    <row r="45" spans="1:12" s="161" customFormat="1" ht="17.25" customHeight="1">
      <c r="A45" s="196">
        <v>45290</v>
      </c>
      <c r="B45" s="170" t="s">
        <v>530</v>
      </c>
      <c r="C45" s="197"/>
      <c r="D45" s="197">
        <v>0</v>
      </c>
      <c r="E45" s="197">
        <v>0</v>
      </c>
      <c r="F45" s="197">
        <v>0</v>
      </c>
      <c r="G45" s="266"/>
      <c r="H45" s="267"/>
      <c r="I45" s="267"/>
      <c r="J45" s="267"/>
      <c r="K45" s="268"/>
    </row>
    <row r="46" spans="1:12" s="161" customFormat="1" ht="17.25" customHeight="1">
      <c r="A46" s="196">
        <v>45290</v>
      </c>
      <c r="B46" s="170" t="s">
        <v>531</v>
      </c>
      <c r="C46" s="197"/>
      <c r="D46" s="197">
        <v>0</v>
      </c>
      <c r="E46" s="197">
        <v>0</v>
      </c>
      <c r="F46" s="197">
        <v>0</v>
      </c>
      <c r="G46" s="266"/>
      <c r="H46" s="267"/>
      <c r="I46" s="267"/>
      <c r="J46" s="267"/>
      <c r="K46" s="268"/>
    </row>
    <row r="47" spans="1:12" s="161" customFormat="1" ht="17.25" customHeight="1">
      <c r="A47" s="196">
        <v>45290</v>
      </c>
      <c r="B47" s="170" t="s">
        <v>532</v>
      </c>
      <c r="C47" s="197"/>
      <c r="D47" s="197">
        <v>0</v>
      </c>
      <c r="E47" s="197">
        <v>0</v>
      </c>
      <c r="F47" s="197">
        <v>0</v>
      </c>
      <c r="G47" s="266"/>
      <c r="H47" s="267"/>
      <c r="I47" s="267"/>
      <c r="J47" s="267"/>
      <c r="K47" s="268"/>
    </row>
    <row r="48" spans="1:12" s="161" customFormat="1" ht="17.25" customHeight="1">
      <c r="A48" s="196">
        <v>45305</v>
      </c>
      <c r="B48" s="170" t="s">
        <v>124</v>
      </c>
      <c r="C48" s="197"/>
      <c r="D48" s="197">
        <v>28</v>
      </c>
      <c r="E48" s="197">
        <v>0</v>
      </c>
      <c r="F48" s="197">
        <v>0</v>
      </c>
      <c r="G48" s="266"/>
      <c r="H48" s="267"/>
      <c r="I48" s="267"/>
      <c r="J48" s="267"/>
      <c r="K48" s="268"/>
    </row>
    <row r="49" spans="1:11" s="161" customFormat="1" ht="17.25" customHeight="1">
      <c r="A49" s="196">
        <v>45305</v>
      </c>
      <c r="B49" s="170" t="s">
        <v>125</v>
      </c>
      <c r="C49" s="197"/>
      <c r="D49" s="197">
        <v>12</v>
      </c>
      <c r="E49" s="197">
        <v>0</v>
      </c>
      <c r="F49" s="197">
        <v>0</v>
      </c>
      <c r="G49" s="266"/>
      <c r="H49" s="267"/>
      <c r="I49" s="267"/>
      <c r="J49" s="267"/>
      <c r="K49" s="268"/>
    </row>
    <row r="50" spans="1:11" s="161" customFormat="1" ht="17.25" customHeight="1">
      <c r="A50" s="196">
        <v>45305</v>
      </c>
      <c r="B50" s="170" t="s">
        <v>530</v>
      </c>
      <c r="C50" s="197"/>
      <c r="D50" s="197">
        <v>0</v>
      </c>
      <c r="E50" s="197">
        <v>0</v>
      </c>
      <c r="F50" s="197">
        <v>0</v>
      </c>
      <c r="G50" s="266"/>
      <c r="H50" s="267"/>
      <c r="I50" s="267"/>
      <c r="J50" s="267"/>
      <c r="K50" s="268"/>
    </row>
    <row r="51" spans="1:11" s="161" customFormat="1" ht="17.25" customHeight="1">
      <c r="A51" s="196">
        <v>45305</v>
      </c>
      <c r="B51" s="170" t="s">
        <v>531</v>
      </c>
      <c r="C51" s="197"/>
      <c r="D51" s="197">
        <v>0</v>
      </c>
      <c r="E51" s="197">
        <v>0</v>
      </c>
      <c r="F51" s="197">
        <v>0</v>
      </c>
      <c r="G51" s="266"/>
      <c r="H51" s="267"/>
      <c r="I51" s="267"/>
      <c r="J51" s="267"/>
      <c r="K51" s="268"/>
    </row>
    <row r="52" spans="1:11" s="161" customFormat="1" ht="17.25" customHeight="1">
      <c r="A52" s="196">
        <v>45305</v>
      </c>
      <c r="B52" s="170" t="s">
        <v>532</v>
      </c>
      <c r="C52" s="197"/>
      <c r="D52" s="197">
        <v>5</v>
      </c>
      <c r="E52" s="197">
        <v>0</v>
      </c>
      <c r="F52" s="197">
        <v>0</v>
      </c>
      <c r="G52" s="266"/>
      <c r="H52" s="267"/>
      <c r="I52" s="267"/>
      <c r="J52" s="267"/>
      <c r="K52" s="268"/>
    </row>
    <row r="53" spans="1:11" s="161" customFormat="1" ht="17.25" customHeight="1">
      <c r="A53" s="196">
        <v>45319</v>
      </c>
      <c r="B53" s="170" t="s">
        <v>124</v>
      </c>
      <c r="C53" s="197"/>
      <c r="D53" s="197">
        <v>256</v>
      </c>
      <c r="E53" s="197">
        <v>0</v>
      </c>
      <c r="F53" s="197">
        <v>0</v>
      </c>
      <c r="G53" s="266"/>
      <c r="H53" s="267"/>
      <c r="I53" s="267"/>
      <c r="J53" s="267"/>
      <c r="K53" s="268"/>
    </row>
    <row r="54" spans="1:11" s="161" customFormat="1" ht="17.25" customHeight="1">
      <c r="A54" s="196">
        <v>45319</v>
      </c>
      <c r="B54" s="170" t="s">
        <v>125</v>
      </c>
      <c r="C54" s="197"/>
      <c r="D54" s="197">
        <v>138</v>
      </c>
      <c r="E54" s="197">
        <v>0</v>
      </c>
      <c r="F54" s="197">
        <v>0</v>
      </c>
      <c r="G54" s="266"/>
      <c r="H54" s="267"/>
      <c r="I54" s="267"/>
      <c r="J54" s="267"/>
      <c r="K54" s="268"/>
    </row>
    <row r="55" spans="1:11" s="161" customFormat="1" ht="17.25" customHeight="1">
      <c r="A55" s="196">
        <v>45319</v>
      </c>
      <c r="B55" s="170" t="s">
        <v>530</v>
      </c>
      <c r="C55" s="197"/>
      <c r="D55" s="197">
        <v>0</v>
      </c>
      <c r="E55" s="197">
        <v>0</v>
      </c>
      <c r="F55" s="197">
        <v>0</v>
      </c>
      <c r="G55" s="266"/>
      <c r="H55" s="267"/>
      <c r="I55" s="267"/>
      <c r="J55" s="267"/>
      <c r="K55" s="268"/>
    </row>
    <row r="56" spans="1:11" s="161" customFormat="1" ht="17.25" customHeight="1">
      <c r="A56" s="196">
        <v>45319</v>
      </c>
      <c r="B56" s="170" t="s">
        <v>531</v>
      </c>
      <c r="C56" s="197"/>
      <c r="D56" s="197">
        <v>3</v>
      </c>
      <c r="E56" s="197">
        <v>0</v>
      </c>
      <c r="F56" s="197">
        <v>0</v>
      </c>
      <c r="G56" s="266"/>
      <c r="H56" s="267"/>
      <c r="I56" s="267"/>
      <c r="J56" s="267"/>
      <c r="K56" s="268"/>
    </row>
    <row r="57" spans="1:11" s="161" customFormat="1" ht="17.25" customHeight="1">
      <c r="A57" s="196">
        <v>45319</v>
      </c>
      <c r="B57" s="170" t="s">
        <v>532</v>
      </c>
      <c r="C57" s="197"/>
      <c r="D57" s="197">
        <v>0</v>
      </c>
      <c r="E57" s="197">
        <v>0</v>
      </c>
      <c r="F57" s="197">
        <v>0</v>
      </c>
      <c r="G57" s="266"/>
      <c r="H57" s="267"/>
      <c r="I57" s="267"/>
      <c r="J57" s="267"/>
      <c r="K57" s="268"/>
    </row>
    <row r="58" spans="1:11" s="161" customFormat="1" ht="17.25" customHeight="1">
      <c r="A58" s="196">
        <v>45334</v>
      </c>
      <c r="B58" s="170" t="s">
        <v>124</v>
      </c>
      <c r="C58" s="197"/>
      <c r="D58" s="197">
        <v>23</v>
      </c>
      <c r="E58" s="197">
        <v>0</v>
      </c>
      <c r="F58" s="197">
        <v>0</v>
      </c>
      <c r="G58" s="266"/>
      <c r="H58" s="267"/>
      <c r="I58" s="267"/>
      <c r="J58" s="267"/>
      <c r="K58" s="268"/>
    </row>
    <row r="59" spans="1:11" s="161" customFormat="1" ht="17.25" customHeight="1">
      <c r="A59" s="196">
        <v>45334</v>
      </c>
      <c r="B59" s="170" t="s">
        <v>125</v>
      </c>
      <c r="C59" s="197"/>
      <c r="D59" s="197">
        <v>56</v>
      </c>
      <c r="E59" s="197">
        <v>0</v>
      </c>
      <c r="F59" s="197">
        <v>0</v>
      </c>
      <c r="G59" s="266"/>
      <c r="H59" s="267"/>
      <c r="I59" s="267"/>
      <c r="J59" s="267"/>
      <c r="K59" s="268"/>
    </row>
    <row r="60" spans="1:11" s="161" customFormat="1" ht="17.25" customHeight="1">
      <c r="A60" s="196">
        <v>45334</v>
      </c>
      <c r="B60" s="170" t="s">
        <v>530</v>
      </c>
      <c r="C60" s="197"/>
      <c r="D60" s="197">
        <v>0</v>
      </c>
      <c r="E60" s="197">
        <v>0</v>
      </c>
      <c r="F60" s="197">
        <v>0</v>
      </c>
      <c r="G60" s="266"/>
      <c r="H60" s="267"/>
      <c r="I60" s="267"/>
      <c r="J60" s="267"/>
      <c r="K60" s="268"/>
    </row>
    <row r="61" spans="1:11" s="161" customFormat="1" ht="17.25" customHeight="1">
      <c r="A61" s="196">
        <v>45334</v>
      </c>
      <c r="B61" s="170" t="s">
        <v>531</v>
      </c>
      <c r="C61" s="197"/>
      <c r="D61" s="197">
        <v>0</v>
      </c>
      <c r="E61" s="197">
        <v>0</v>
      </c>
      <c r="F61" s="197">
        <v>0</v>
      </c>
      <c r="G61" s="266"/>
      <c r="H61" s="267"/>
      <c r="I61" s="267"/>
      <c r="J61" s="267"/>
      <c r="K61" s="268"/>
    </row>
    <row r="62" spans="1:11" s="161" customFormat="1" ht="17.25" customHeight="1">
      <c r="A62" s="196">
        <v>45334</v>
      </c>
      <c r="B62" s="170" t="s">
        <v>532</v>
      </c>
      <c r="C62" s="197"/>
      <c r="D62" s="197">
        <v>0</v>
      </c>
      <c r="E62" s="197">
        <v>0</v>
      </c>
      <c r="F62" s="197">
        <v>0</v>
      </c>
      <c r="G62" s="266"/>
      <c r="H62" s="267"/>
      <c r="I62" s="267"/>
      <c r="J62" s="267"/>
      <c r="K62" s="268"/>
    </row>
    <row r="63" spans="1:11" s="161" customFormat="1" ht="17.25" customHeight="1">
      <c r="A63" s="196">
        <v>45348</v>
      </c>
      <c r="B63" s="170" t="s">
        <v>124</v>
      </c>
      <c r="C63" s="197"/>
      <c r="D63" s="197">
        <v>0</v>
      </c>
      <c r="E63" s="197">
        <v>0</v>
      </c>
      <c r="F63" s="197">
        <v>1</v>
      </c>
      <c r="G63" s="266"/>
      <c r="H63" s="267"/>
      <c r="I63" s="267"/>
      <c r="J63" s="267"/>
      <c r="K63" s="268"/>
    </row>
    <row r="64" spans="1:11" s="161" customFormat="1" ht="17.25" customHeight="1">
      <c r="A64" s="196">
        <v>45348</v>
      </c>
      <c r="B64" s="170" t="s">
        <v>125</v>
      </c>
      <c r="C64" s="197"/>
      <c r="D64" s="197">
        <v>0</v>
      </c>
      <c r="E64" s="197">
        <v>0</v>
      </c>
      <c r="F64" s="197">
        <v>0</v>
      </c>
      <c r="G64" s="266"/>
      <c r="H64" s="267"/>
      <c r="I64" s="267"/>
      <c r="J64" s="267"/>
      <c r="K64" s="268"/>
    </row>
    <row r="65" spans="1:11" s="161" customFormat="1" ht="17.25" customHeight="1">
      <c r="A65" s="196">
        <v>45348</v>
      </c>
      <c r="B65" s="170" t="s">
        <v>530</v>
      </c>
      <c r="C65" s="197"/>
      <c r="D65" s="197">
        <v>0</v>
      </c>
      <c r="E65" s="197">
        <v>0</v>
      </c>
      <c r="F65" s="197">
        <v>3</v>
      </c>
      <c r="G65" s="266"/>
      <c r="H65" s="267"/>
      <c r="I65" s="267"/>
      <c r="J65" s="267"/>
      <c r="K65" s="268"/>
    </row>
    <row r="66" spans="1:11" s="161" customFormat="1" ht="17.25" customHeight="1">
      <c r="A66" s="196">
        <v>45348</v>
      </c>
      <c r="B66" s="170" t="s">
        <v>531</v>
      </c>
      <c r="C66" s="197"/>
      <c r="D66" s="197">
        <v>0</v>
      </c>
      <c r="E66" s="197">
        <v>0</v>
      </c>
      <c r="F66" s="197">
        <v>5</v>
      </c>
      <c r="G66" s="266"/>
      <c r="H66" s="267"/>
      <c r="I66" s="267"/>
      <c r="J66" s="267"/>
      <c r="K66" s="268"/>
    </row>
    <row r="67" spans="1:11" s="161" customFormat="1" ht="17.25" customHeight="1">
      <c r="A67" s="196">
        <v>45348</v>
      </c>
      <c r="B67" s="170" t="s">
        <v>532</v>
      </c>
      <c r="C67" s="197"/>
      <c r="D67" s="197">
        <v>0</v>
      </c>
      <c r="E67" s="197">
        <v>0</v>
      </c>
      <c r="F67" s="197">
        <v>0</v>
      </c>
      <c r="G67" s="266"/>
      <c r="H67" s="267"/>
      <c r="I67" s="267"/>
      <c r="J67" s="267"/>
      <c r="K67" s="268"/>
    </row>
  </sheetData>
  <sheetProtection sheet="1"/>
  <mergeCells count="76">
    <mergeCell ref="K21:L21"/>
    <mergeCell ref="K22:L22"/>
    <mergeCell ref="K23:L23"/>
    <mergeCell ref="K24:L24"/>
    <mergeCell ref="K25:L25"/>
    <mergeCell ref="K16:L16"/>
    <mergeCell ref="K17:L17"/>
    <mergeCell ref="K18:L18"/>
    <mergeCell ref="K19:L19"/>
    <mergeCell ref="K20:L20"/>
    <mergeCell ref="F21:I21"/>
    <mergeCell ref="F22:I22"/>
    <mergeCell ref="F23:I23"/>
    <mergeCell ref="F24:I24"/>
    <mergeCell ref="F25:I25"/>
    <mergeCell ref="A9:C9"/>
    <mergeCell ref="A2:B2"/>
    <mergeCell ref="E5:E6"/>
    <mergeCell ref="I5:J5"/>
    <mergeCell ref="I6:J6"/>
    <mergeCell ref="A8:B8"/>
    <mergeCell ref="F10:I10"/>
    <mergeCell ref="K10:L10"/>
    <mergeCell ref="F11:I11"/>
    <mergeCell ref="K11:L11"/>
    <mergeCell ref="F12:I12"/>
    <mergeCell ref="K12:L12"/>
    <mergeCell ref="G43:K43"/>
    <mergeCell ref="G44:K44"/>
    <mergeCell ref="F13:I13"/>
    <mergeCell ref="K13:L13"/>
    <mergeCell ref="F14:I14"/>
    <mergeCell ref="K14:L14"/>
    <mergeCell ref="F15:I15"/>
    <mergeCell ref="K15:L15"/>
    <mergeCell ref="L27:L28"/>
    <mergeCell ref="G41:K42"/>
    <mergeCell ref="J27:K27"/>
    <mergeCell ref="F16:I16"/>
    <mergeCell ref="F17:I17"/>
    <mergeCell ref="F18:I18"/>
    <mergeCell ref="F19:I19"/>
    <mergeCell ref="F20:I20"/>
    <mergeCell ref="A40:B40"/>
    <mergeCell ref="A41:A42"/>
    <mergeCell ref="B41:B42"/>
    <mergeCell ref="C41:C42"/>
    <mergeCell ref="D41:F41"/>
    <mergeCell ref="A27:A33"/>
    <mergeCell ref="B27:B28"/>
    <mergeCell ref="C27:C28"/>
    <mergeCell ref="D27:G27"/>
    <mergeCell ref="H27:I27"/>
    <mergeCell ref="G45:K45"/>
    <mergeCell ref="G46:K46"/>
    <mergeCell ref="G47:K47"/>
    <mergeCell ref="G60:K60"/>
    <mergeCell ref="G49:K49"/>
    <mergeCell ref="G50:K50"/>
    <mergeCell ref="G51:K51"/>
    <mergeCell ref="G52:K52"/>
    <mergeCell ref="G53:K53"/>
    <mergeCell ref="G54:K54"/>
    <mergeCell ref="G55:K55"/>
    <mergeCell ref="G56:K56"/>
    <mergeCell ref="G57:K57"/>
    <mergeCell ref="G58:K58"/>
    <mergeCell ref="G59:K59"/>
    <mergeCell ref="G48:K48"/>
    <mergeCell ref="G67:K67"/>
    <mergeCell ref="G61:K61"/>
    <mergeCell ref="G62:K62"/>
    <mergeCell ref="G63:K63"/>
    <mergeCell ref="G64:K64"/>
    <mergeCell ref="G65:K65"/>
    <mergeCell ref="G66:K66"/>
  </mergeCells>
  <phoneticPr fontId="3"/>
  <conditionalFormatting sqref="A43:K67 A11:L15 A16:F25 J16:K25">
    <cfRule type="expression" dxfId="62" priority="1">
      <formula>MOD(ROW(),2)=0</formula>
    </cfRule>
  </conditionalFormatting>
  <dataValidations count="1">
    <dataValidation type="list" allowBlank="1" showInputMessage="1" sqref="D42:F42">
      <formula1>"ニホンアカガエル,ヤマアカガエル,エゾアカガエル,アカガエル類,不明"</formula1>
    </dataValidation>
  </dataValidations>
  <pageMargins left="0.75" right="0.75" top="1" bottom="1" header="0.51200000000000001" footer="0.51200000000000001"/>
  <pageSetup paperSize="9" scale="56"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L24"/>
  <sheetViews>
    <sheetView showGridLines="0" workbookViewId="0">
      <selection activeCell="A2" sqref="A2"/>
    </sheetView>
  </sheetViews>
  <sheetFormatPr defaultColWidth="8.89453125" defaultRowHeight="12.9"/>
  <cols>
    <col min="1" max="1" width="17.68359375" style="17" customWidth="1"/>
    <col min="2" max="2" width="20.68359375" style="17" customWidth="1"/>
    <col min="3" max="3" width="18.7890625" style="17" customWidth="1"/>
    <col min="4" max="5" width="23.89453125" style="17" customWidth="1"/>
    <col min="6" max="6" width="6.68359375" style="17" customWidth="1"/>
    <col min="7" max="7" width="14" style="17" customWidth="1"/>
    <col min="8" max="8" width="16.89453125" style="17" customWidth="1"/>
    <col min="9" max="9" width="1.41796875" style="17" customWidth="1"/>
    <col min="10" max="10" width="20.1015625" style="17" customWidth="1"/>
    <col min="11" max="11" width="3.3125" style="229" hidden="1" customWidth="1"/>
    <col min="12" max="16384" width="8.89453125" style="17"/>
  </cols>
  <sheetData>
    <row r="1" spans="1:11" ht="20.7">
      <c r="A1" s="307" t="s">
        <v>537</v>
      </c>
      <c r="B1" s="307"/>
      <c r="C1" s="307"/>
      <c r="D1" s="307"/>
      <c r="E1" s="307"/>
      <c r="F1" s="307"/>
      <c r="G1" s="307"/>
      <c r="H1" s="307"/>
      <c r="K1" s="224"/>
    </row>
    <row r="2" spans="1:11" ht="21.6" customHeight="1">
      <c r="A2" s="16" t="s">
        <v>476</v>
      </c>
      <c r="K2" s="224"/>
    </row>
    <row r="3" spans="1:11" ht="19.5" customHeight="1">
      <c r="A3" s="18" t="s">
        <v>477</v>
      </c>
      <c r="B3" s="19"/>
      <c r="C3" s="35" t="str">
        <f>IF($B$3="", "→サイト番号を入力してください", IF(ISNA(B4), "→サイト番号を正しくご入力ください", ""))</f>
        <v>→サイト番号を入力してください</v>
      </c>
      <c r="E3" s="318" t="s">
        <v>473</v>
      </c>
      <c r="F3" s="24"/>
      <c r="G3" s="25" t="s">
        <v>296</v>
      </c>
      <c r="H3" s="25" t="s">
        <v>481</v>
      </c>
      <c r="K3" s="224"/>
    </row>
    <row r="4" spans="1:11" ht="19.5" customHeight="1">
      <c r="A4" s="20" t="s">
        <v>0</v>
      </c>
      <c r="B4" s="312" t="str">
        <f>IFERROR(VLOOKUP($B$3,sitelist!A:B,2,FALSE),"")</f>
        <v/>
      </c>
      <c r="C4" s="313"/>
      <c r="E4" s="318"/>
      <c r="F4" s="26" t="s">
        <v>468</v>
      </c>
      <c r="G4" s="27" t="str">
        <f>IF(AND(B3="",B5="",C8=""),"×未入力",IF(AND(B3&lt;&gt;"",B5&lt;&gt;"",C8&lt;&gt;""),"○完了","△入力中"))</f>
        <v>×未入力</v>
      </c>
      <c r="H4" s="27" t="str">
        <f>IF(K7=0,"×未入力",IF(K7&gt;0,"○完了"))</f>
        <v>×未入力</v>
      </c>
      <c r="K4" s="225"/>
    </row>
    <row r="5" spans="1:11" ht="19.5" customHeight="1">
      <c r="A5" s="18" t="s">
        <v>478</v>
      </c>
      <c r="B5" s="30"/>
      <c r="C5" s="36" t="str">
        <f>IF(B5="", "→調査シーズンを選択してください", IF(ISNA(B5), "→調査シーズンを正しくご入力ください", ""))</f>
        <v>→調査シーズンを選択してください</v>
      </c>
      <c r="K5" s="226"/>
    </row>
    <row r="6" spans="1:11" ht="13.2" thickBot="1">
      <c r="A6" s="31"/>
      <c r="B6" s="32"/>
      <c r="J6" s="23"/>
      <c r="K6" s="224"/>
    </row>
    <row r="7" spans="1:11" ht="39.6" customHeight="1">
      <c r="A7" s="308" t="s">
        <v>295</v>
      </c>
      <c r="B7" s="309"/>
      <c r="C7" s="33" t="s">
        <v>479</v>
      </c>
      <c r="D7" s="308" t="s">
        <v>297</v>
      </c>
      <c r="E7" s="314"/>
      <c r="F7" s="314"/>
      <c r="G7" s="309"/>
      <c r="H7" s="33" t="s">
        <v>298</v>
      </c>
      <c r="J7" s="305" t="s">
        <v>480</v>
      </c>
      <c r="K7" s="227">
        <f>COUNTA(J9:J23)</f>
        <v>0</v>
      </c>
    </row>
    <row r="8" spans="1:11" ht="92.7" customHeight="1" thickBot="1">
      <c r="A8" s="310" t="s">
        <v>299</v>
      </c>
      <c r="B8" s="311"/>
      <c r="C8" s="28"/>
      <c r="D8" s="315"/>
      <c r="E8" s="316"/>
      <c r="F8" s="316"/>
      <c r="G8" s="317"/>
      <c r="H8" s="34"/>
      <c r="J8" s="306"/>
      <c r="K8" s="224" t="s">
        <v>141</v>
      </c>
    </row>
    <row r="9" spans="1:11" ht="45" customHeight="1">
      <c r="J9" s="111"/>
      <c r="K9" s="224" t="str">
        <f t="shared" ref="K9:K18" si="0">IF($J9="","-",$J9)</f>
        <v>-</v>
      </c>
    </row>
    <row r="10" spans="1:11" ht="45" customHeight="1">
      <c r="J10" s="109"/>
      <c r="K10" s="224" t="str">
        <f t="shared" si="0"/>
        <v>-</v>
      </c>
    </row>
    <row r="11" spans="1:11" ht="45" customHeight="1">
      <c r="J11" s="109"/>
      <c r="K11" s="224" t="str">
        <f t="shared" si="0"/>
        <v>-</v>
      </c>
    </row>
    <row r="12" spans="1:11" ht="45" customHeight="1">
      <c r="J12" s="109"/>
      <c r="K12" s="224" t="str">
        <f t="shared" si="0"/>
        <v>-</v>
      </c>
    </row>
    <row r="13" spans="1:11" ht="45" customHeight="1">
      <c r="J13" s="109"/>
      <c r="K13" s="224" t="str">
        <f t="shared" si="0"/>
        <v>-</v>
      </c>
    </row>
    <row r="14" spans="1:11" ht="45" customHeight="1">
      <c r="J14" s="109"/>
      <c r="K14" s="224" t="str">
        <f t="shared" si="0"/>
        <v>-</v>
      </c>
    </row>
    <row r="15" spans="1:11" ht="45" customHeight="1">
      <c r="J15" s="109"/>
      <c r="K15" s="224" t="str">
        <f t="shared" si="0"/>
        <v>-</v>
      </c>
    </row>
    <row r="16" spans="1:11" ht="45" customHeight="1">
      <c r="J16" s="109"/>
      <c r="K16" s="224" t="str">
        <f t="shared" si="0"/>
        <v>-</v>
      </c>
    </row>
    <row r="17" spans="10:12" ht="45" customHeight="1">
      <c r="J17" s="109"/>
      <c r="K17" s="224" t="str">
        <f t="shared" si="0"/>
        <v>-</v>
      </c>
    </row>
    <row r="18" spans="10:12" ht="45" customHeight="1" thickBot="1">
      <c r="J18" s="110"/>
      <c r="K18" s="224" t="str">
        <f t="shared" si="0"/>
        <v>-</v>
      </c>
    </row>
    <row r="19" spans="10:12">
      <c r="K19" s="228"/>
      <c r="L19" s="29"/>
    </row>
    <row r="20" spans="10:12">
      <c r="K20" s="228"/>
      <c r="L20" s="29"/>
    </row>
    <row r="21" spans="10:12">
      <c r="K21" s="228"/>
      <c r="L21" s="29"/>
    </row>
    <row r="22" spans="10:12">
      <c r="K22" s="228"/>
      <c r="L22" s="29"/>
    </row>
    <row r="23" spans="10:12">
      <c r="K23" s="228"/>
      <c r="L23" s="29"/>
    </row>
    <row r="24" spans="10:12">
      <c r="K24" s="228"/>
      <c r="L24" s="29"/>
    </row>
  </sheetData>
  <sheetProtection sheet="1" formatCells="0" formatColumns="0" formatRows="0" insertHyperlinks="0" deleteRows="0" sort="0" autoFilter="0" pivotTables="0"/>
  <mergeCells count="8">
    <mergeCell ref="J7:J8"/>
    <mergeCell ref="A1:H1"/>
    <mergeCell ref="A7:B7"/>
    <mergeCell ref="A8:B8"/>
    <mergeCell ref="B4:C4"/>
    <mergeCell ref="D7:G7"/>
    <mergeCell ref="D8:G8"/>
    <mergeCell ref="E3:E4"/>
  </mergeCells>
  <phoneticPr fontId="3"/>
  <conditionalFormatting sqref="B5">
    <cfRule type="expression" dxfId="61" priority="3">
      <formula>AND($B$5="",COUNTA($B$3,$C$8)&gt;0)</formula>
    </cfRule>
  </conditionalFormatting>
  <conditionalFormatting sqref="B3">
    <cfRule type="expression" dxfId="60" priority="1">
      <formula>AND($B$3="",COUNTA($B$5,$C$8)&gt;0)</formula>
    </cfRule>
  </conditionalFormatting>
  <conditionalFormatting sqref="C8">
    <cfRule type="expression" dxfId="59" priority="4">
      <formula>AND($C$8="",COUNTA($B$3,$B$5)&gt;0)</formula>
    </cfRule>
  </conditionalFormatting>
  <conditionalFormatting sqref="D8:G8">
    <cfRule type="expression" dxfId="58" priority="5">
      <formula>AND($C$8="有",$D$8="")</formula>
    </cfRule>
  </conditionalFormatting>
  <conditionalFormatting sqref="J9">
    <cfRule type="expression" dxfId="57" priority="2">
      <formula>AND($B$3&lt;&gt;"",$J$9="")</formula>
    </cfRule>
  </conditionalFormatting>
  <dataValidations count="4">
    <dataValidation type="list" imeMode="halfAlpha" allowBlank="1" showErrorMessage="1" errorTitle="選択肢からお選びください" error="下のキャンセルボタンを押してから、_x000a_右の[▼]を押して、表示される一覧から該当する「調査シーズン」をお選びください。_x000a__x000a_例）2023年11月～12月→「23-24年」_x000a_　　　2023年12月～翌2月→「23-24年」_x000a_　　　2024年1月～3月→「23-24年」_x000a_" sqref="B5">
      <formula1>"19-20年,20-21年,21-22年,22-23年,23-24年,24-25年,25-26年,26-27年,27-28年,28-29年,29-30年"</formula1>
    </dataValidation>
    <dataValidation type="list" errorStyle="warning" imeMode="off" allowBlank="1" showInputMessage="1" showErrorMessage="1" errorTitle="サイト番号を正しくご入力ください" error="大文字で半角英字の「C」もしくは「S」と、_x000a_半角数字３桁でのご入力をお願いいたします_x000a_例）C070, S509など_x000a__x000a_下のキャンセルを押してから、再度ご入力をお願いします" sqref="B3">
      <formula1>SiteID</formula1>
    </dataValidation>
    <dataValidation type="list" errorStyle="warning" allowBlank="1" showInputMessage="1" showErrorMessage="1" errorTitle="入力エラー" error="区間名には半角で「A」「B」などのアルファベットを使用することをお勧めします。" sqref="J9:J18">
      <formula1>"A,B,C,D,E,F,G,H,I,J,K,L,M,N,O"</formula1>
    </dataValidation>
    <dataValidation type="list" allowBlank="1" showInputMessage="1" showErrorMessage="1" sqref="C8">
      <formula1>"有,無"</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O200"/>
  <sheetViews>
    <sheetView showGridLines="0" zoomScaleNormal="100" workbookViewId="0"/>
  </sheetViews>
  <sheetFormatPr defaultColWidth="12.20703125" defaultRowHeight="12.9"/>
  <cols>
    <col min="1" max="1" width="14.3125" style="73" customWidth="1"/>
    <col min="2" max="2" width="22.1015625" style="73" customWidth="1"/>
    <col min="3" max="3" width="13.89453125" style="73" customWidth="1"/>
    <col min="4" max="5" width="11.3125" style="73" customWidth="1"/>
    <col min="6" max="9" width="11.5234375" style="73" customWidth="1"/>
    <col min="10" max="10" width="12.1015625" style="73" customWidth="1"/>
    <col min="11" max="11" width="12.41796875" style="73" customWidth="1"/>
    <col min="12" max="12" width="33.3125" style="73" customWidth="1"/>
    <col min="13" max="13" width="6.68359375" style="247" hidden="1" customWidth="1"/>
    <col min="14" max="15" width="3.41796875" style="248" hidden="1" customWidth="1"/>
    <col min="16" max="16384" width="12.20703125" style="73"/>
  </cols>
  <sheetData>
    <row r="1" spans="1:15" s="39" customFormat="1" ht="26.25" customHeight="1">
      <c r="A1" s="37" t="s">
        <v>538</v>
      </c>
      <c r="B1" s="38"/>
      <c r="C1" s="38"/>
      <c r="D1" s="38"/>
      <c r="E1" s="38"/>
      <c r="F1" s="38"/>
      <c r="G1" s="38"/>
      <c r="H1" s="38"/>
      <c r="I1" s="38"/>
      <c r="M1" s="230"/>
      <c r="N1" s="231"/>
      <c r="O1" s="231"/>
    </row>
    <row r="2" spans="1:15" s="39" customFormat="1" ht="34.200000000000003" customHeight="1">
      <c r="A2" s="350" t="s">
        <v>470</v>
      </c>
      <c r="B2" s="350"/>
      <c r="C2" s="40"/>
      <c r="D2" s="40"/>
      <c r="E2" s="40"/>
      <c r="F2" s="40"/>
      <c r="M2" s="230"/>
      <c r="N2" s="231"/>
      <c r="O2" s="231"/>
    </row>
    <row r="3" spans="1:15" s="44" customFormat="1" ht="18" customHeight="1">
      <c r="A3" s="21" t="s">
        <v>16</v>
      </c>
      <c r="B3" s="22" t="str">
        <f>IF(特徴的な変化!B3&lt;&gt;"",特徴的な変化!B3,"")</f>
        <v/>
      </c>
      <c r="C3" s="74" t="str">
        <f>IF(特徴的な変化!B3="","→先に「特徴的な変化」シートの入力をお願いします！","")</f>
        <v>→先に「特徴的な変化」シートの入力をお願いします！</v>
      </c>
      <c r="D3" s="41"/>
      <c r="E3" s="41"/>
      <c r="F3" s="42"/>
      <c r="G3" s="43"/>
      <c r="M3" s="230"/>
      <c r="N3" s="231"/>
      <c r="O3" s="231"/>
    </row>
    <row r="4" spans="1:15" s="44" customFormat="1" ht="18" customHeight="1">
      <c r="A4" s="21" t="s">
        <v>0</v>
      </c>
      <c r="B4" s="22" t="str">
        <f>IF(特徴的な変化!B4&lt;&gt;"",特徴的な変化!B4,"")</f>
        <v/>
      </c>
      <c r="C4" s="41"/>
      <c r="D4" s="41"/>
      <c r="E4" s="41"/>
      <c r="F4" s="42"/>
      <c r="G4" s="43"/>
      <c r="M4" s="230"/>
      <c r="N4" s="231"/>
      <c r="O4" s="231"/>
    </row>
    <row r="5" spans="1:15" s="44" customFormat="1" ht="18" customHeight="1">
      <c r="A5" s="21" t="s">
        <v>116</v>
      </c>
      <c r="B5" s="22" t="str">
        <f>IF(特徴的な変化!B5&lt;&gt;"",特徴的な変化!B5,"")</f>
        <v/>
      </c>
      <c r="C5" s="45"/>
      <c r="D5" s="45"/>
      <c r="E5" s="352" t="s">
        <v>473</v>
      </c>
      <c r="F5" s="24"/>
      <c r="G5" s="115" t="s">
        <v>470</v>
      </c>
      <c r="H5" s="115" t="s">
        <v>474</v>
      </c>
      <c r="I5" s="351" t="s">
        <v>486</v>
      </c>
      <c r="J5" s="351"/>
      <c r="K5" s="115" t="s">
        <v>487</v>
      </c>
      <c r="M5" s="230"/>
      <c r="N5" s="231"/>
      <c r="O5" s="231"/>
    </row>
    <row r="6" spans="1:15" s="44" customFormat="1" ht="18" customHeight="1">
      <c r="A6" s="21" t="s">
        <v>490</v>
      </c>
      <c r="B6" s="46"/>
      <c r="C6" s="45"/>
      <c r="D6" s="45"/>
      <c r="E6" s="353"/>
      <c r="F6" s="26" t="s">
        <v>468</v>
      </c>
      <c r="G6" s="116" t="str">
        <f>IF(B6="","×未入力",IF(COUNTBLANK(B3:B6)=0,"○完了","△入力中"))</f>
        <v>×未入力</v>
      </c>
      <c r="H6" s="116" t="str">
        <f>IF(COUNTA(A11:C25)=0,"×未入力",IF($N$10=0,"○完了","△入力中"))</f>
        <v>×未入力</v>
      </c>
      <c r="I6" s="301" t="str">
        <f>IF(COUNTA(C29:G38)=0,"×未入力",IF($N$28=0,"○完了","△入力中"))</f>
        <v>×未入力</v>
      </c>
      <c r="J6" s="301"/>
      <c r="K6" s="116" t="str">
        <f>IF(COUNTA(A43:K43)=0,"×未入力",IF(AND($O$42=0,$C$40=""),"○完了","△入力中"))</f>
        <v>×未入力</v>
      </c>
      <c r="M6" s="230"/>
      <c r="N6" s="231"/>
      <c r="O6" s="231"/>
    </row>
    <row r="7" spans="1:15" s="49" customFormat="1" ht="19.5" customHeight="1">
      <c r="A7" s="47"/>
      <c r="B7" s="48"/>
      <c r="D7" s="48"/>
      <c r="E7" s="50"/>
      <c r="M7" s="230"/>
      <c r="N7" s="231"/>
      <c r="O7" s="231"/>
    </row>
    <row r="8" spans="1:15" s="49" customFormat="1" ht="20.25" customHeight="1">
      <c r="A8" s="337" t="s">
        <v>121</v>
      </c>
      <c r="B8" s="337"/>
      <c r="D8" s="48"/>
      <c r="M8" s="231"/>
      <c r="N8" s="231"/>
      <c r="O8" s="231"/>
    </row>
    <row r="9" spans="1:15" s="49" customFormat="1" ht="20.25" customHeight="1">
      <c r="A9" s="341" t="s">
        <v>482</v>
      </c>
      <c r="B9" s="341"/>
      <c r="C9" s="333"/>
      <c r="D9" s="48"/>
      <c r="M9" s="232" t="s">
        <v>495</v>
      </c>
      <c r="N9" s="233" t="s">
        <v>496</v>
      </c>
      <c r="O9" s="231"/>
    </row>
    <row r="10" spans="1:15" s="49" customFormat="1" ht="18" customHeight="1">
      <c r="A10" s="113" t="s">
        <v>119</v>
      </c>
      <c r="B10" s="113" t="s">
        <v>117</v>
      </c>
      <c r="C10" s="113" t="s">
        <v>118</v>
      </c>
      <c r="D10" s="113" t="s">
        <v>484</v>
      </c>
      <c r="E10" s="113" t="s">
        <v>485</v>
      </c>
      <c r="F10" s="346" t="s">
        <v>120</v>
      </c>
      <c r="G10" s="346"/>
      <c r="H10" s="346"/>
      <c r="I10" s="346"/>
      <c r="J10" s="114" t="s">
        <v>483</v>
      </c>
      <c r="K10" s="348" t="s">
        <v>17</v>
      </c>
      <c r="L10" s="348"/>
      <c r="M10" s="234">
        <f>COUNTA(調査月日)-COUNTIF(調査月日,"-")</f>
        <v>0</v>
      </c>
      <c r="N10" s="235">
        <f>COUNTIF(N11:N25,1)</f>
        <v>0</v>
      </c>
      <c r="O10" s="231"/>
    </row>
    <row r="11" spans="1:15" s="49" customFormat="1" ht="18" customHeight="1">
      <c r="A11" s="51"/>
      <c r="B11" s="52"/>
      <c r="C11" s="52"/>
      <c r="D11" s="53"/>
      <c r="E11" s="53"/>
      <c r="F11" s="322"/>
      <c r="G11" s="322"/>
      <c r="H11" s="322"/>
      <c r="I11" s="322"/>
      <c r="J11" s="51"/>
      <c r="K11" s="349"/>
      <c r="L11" s="349"/>
      <c r="M11" s="236" t="str">
        <f>IF(COUNTA(A11:C11)=3,DATE(A11,B11,C11),"-")</f>
        <v>-</v>
      </c>
      <c r="N11" s="237" t="str">
        <f>IF(COUNTA(A11:L11)=0,"",IF(AND(COUNTA(A11:E11,J11)=6,D11&lt;E11),0,1))</f>
        <v/>
      </c>
      <c r="O11" s="231"/>
    </row>
    <row r="12" spans="1:15" s="49" customFormat="1" ht="18" customHeight="1">
      <c r="A12" s="51"/>
      <c r="B12" s="52"/>
      <c r="C12" s="52"/>
      <c r="D12" s="53"/>
      <c r="E12" s="53"/>
      <c r="F12" s="322"/>
      <c r="G12" s="322"/>
      <c r="H12" s="322"/>
      <c r="I12" s="322"/>
      <c r="J12" s="51"/>
      <c r="K12" s="349"/>
      <c r="L12" s="349"/>
      <c r="M12" s="236" t="str">
        <f t="shared" ref="M12:M25" si="0">IF(COUNTA(A12:C12)=3,DATE(A12,B12,C12),"-")</f>
        <v>-</v>
      </c>
      <c r="N12" s="237" t="str">
        <f t="shared" ref="N12:N25" si="1">IF(COUNTA(A12:L12)=0,"",IF(AND(COUNTA(A12:E12,J12)=6,D12&lt;E12),0,1))</f>
        <v/>
      </c>
      <c r="O12" s="231"/>
    </row>
    <row r="13" spans="1:15" s="49" customFormat="1" ht="18" customHeight="1">
      <c r="A13" s="51"/>
      <c r="B13" s="52"/>
      <c r="C13" s="52"/>
      <c r="D13" s="53"/>
      <c r="E13" s="53"/>
      <c r="F13" s="322"/>
      <c r="G13" s="322"/>
      <c r="H13" s="322"/>
      <c r="I13" s="322"/>
      <c r="J13" s="51"/>
      <c r="K13" s="349"/>
      <c r="L13" s="349"/>
      <c r="M13" s="236" t="str">
        <f t="shared" si="0"/>
        <v>-</v>
      </c>
      <c r="N13" s="237" t="str">
        <f t="shared" si="1"/>
        <v/>
      </c>
      <c r="O13" s="231"/>
    </row>
    <row r="14" spans="1:15" s="49" customFormat="1" ht="18" customHeight="1">
      <c r="A14" s="51"/>
      <c r="B14" s="52"/>
      <c r="C14" s="52"/>
      <c r="D14" s="53"/>
      <c r="E14" s="53"/>
      <c r="F14" s="322"/>
      <c r="G14" s="322"/>
      <c r="H14" s="322"/>
      <c r="I14" s="322"/>
      <c r="J14" s="51"/>
      <c r="K14" s="349"/>
      <c r="L14" s="349"/>
      <c r="M14" s="236" t="str">
        <f t="shared" si="0"/>
        <v>-</v>
      </c>
      <c r="N14" s="237" t="str">
        <f t="shared" si="1"/>
        <v/>
      </c>
      <c r="O14" s="231"/>
    </row>
    <row r="15" spans="1:15" s="49" customFormat="1" ht="18" customHeight="1">
      <c r="A15" s="51"/>
      <c r="B15" s="52"/>
      <c r="C15" s="52"/>
      <c r="D15" s="53"/>
      <c r="E15" s="53"/>
      <c r="F15" s="322"/>
      <c r="G15" s="322"/>
      <c r="H15" s="322"/>
      <c r="I15" s="322"/>
      <c r="J15" s="51"/>
      <c r="K15" s="349"/>
      <c r="L15" s="349"/>
      <c r="M15" s="236" t="str">
        <f t="shared" si="0"/>
        <v>-</v>
      </c>
      <c r="N15" s="237" t="str">
        <f t="shared" si="1"/>
        <v/>
      </c>
      <c r="O15" s="231"/>
    </row>
    <row r="16" spans="1:15" s="49" customFormat="1" ht="18" customHeight="1">
      <c r="A16" s="51"/>
      <c r="B16" s="52"/>
      <c r="C16" s="52"/>
      <c r="D16" s="53"/>
      <c r="E16" s="53"/>
      <c r="F16" s="322"/>
      <c r="G16" s="322"/>
      <c r="H16" s="322"/>
      <c r="I16" s="322"/>
      <c r="J16" s="51"/>
      <c r="K16" s="349"/>
      <c r="L16" s="349"/>
      <c r="M16" s="236" t="str">
        <f t="shared" si="0"/>
        <v>-</v>
      </c>
      <c r="N16" s="237" t="str">
        <f t="shared" si="1"/>
        <v/>
      </c>
      <c r="O16" s="231"/>
    </row>
    <row r="17" spans="1:15" s="49" customFormat="1" ht="18" customHeight="1">
      <c r="A17" s="51"/>
      <c r="B17" s="52"/>
      <c r="C17" s="52"/>
      <c r="D17" s="53"/>
      <c r="E17" s="53"/>
      <c r="F17" s="322"/>
      <c r="G17" s="322"/>
      <c r="H17" s="322"/>
      <c r="I17" s="322"/>
      <c r="J17" s="51"/>
      <c r="K17" s="349"/>
      <c r="L17" s="349"/>
      <c r="M17" s="236" t="str">
        <f t="shared" si="0"/>
        <v>-</v>
      </c>
      <c r="N17" s="237" t="str">
        <f t="shared" si="1"/>
        <v/>
      </c>
      <c r="O17" s="231"/>
    </row>
    <row r="18" spans="1:15" s="49" customFormat="1" ht="18" customHeight="1">
      <c r="A18" s="51"/>
      <c r="B18" s="52"/>
      <c r="C18" s="52"/>
      <c r="D18" s="53"/>
      <c r="E18" s="53"/>
      <c r="F18" s="322"/>
      <c r="G18" s="322"/>
      <c r="H18" s="322"/>
      <c r="I18" s="322"/>
      <c r="J18" s="51"/>
      <c r="K18" s="349"/>
      <c r="L18" s="349"/>
      <c r="M18" s="236" t="str">
        <f t="shared" si="0"/>
        <v>-</v>
      </c>
      <c r="N18" s="237" t="str">
        <f t="shared" si="1"/>
        <v/>
      </c>
      <c r="O18" s="231"/>
    </row>
    <row r="19" spans="1:15" s="49" customFormat="1" ht="18" customHeight="1">
      <c r="A19" s="51"/>
      <c r="B19" s="52"/>
      <c r="C19" s="52"/>
      <c r="D19" s="53"/>
      <c r="E19" s="53"/>
      <c r="F19" s="322"/>
      <c r="G19" s="322"/>
      <c r="H19" s="322"/>
      <c r="I19" s="322"/>
      <c r="J19" s="51"/>
      <c r="K19" s="349"/>
      <c r="L19" s="349"/>
      <c r="M19" s="236" t="str">
        <f t="shared" si="0"/>
        <v>-</v>
      </c>
      <c r="N19" s="237" t="str">
        <f t="shared" si="1"/>
        <v/>
      </c>
      <c r="O19" s="231"/>
    </row>
    <row r="20" spans="1:15" s="49" customFormat="1" ht="18" customHeight="1">
      <c r="A20" s="51"/>
      <c r="B20" s="52"/>
      <c r="C20" s="52"/>
      <c r="D20" s="53"/>
      <c r="E20" s="53"/>
      <c r="F20" s="322"/>
      <c r="G20" s="322"/>
      <c r="H20" s="322"/>
      <c r="I20" s="322"/>
      <c r="J20" s="51"/>
      <c r="K20" s="349"/>
      <c r="L20" s="349"/>
      <c r="M20" s="236" t="str">
        <f t="shared" si="0"/>
        <v>-</v>
      </c>
      <c r="N20" s="237" t="str">
        <f t="shared" si="1"/>
        <v/>
      </c>
      <c r="O20" s="231"/>
    </row>
    <row r="21" spans="1:15" s="49" customFormat="1" ht="18" customHeight="1">
      <c r="A21" s="51"/>
      <c r="B21" s="52"/>
      <c r="C21" s="52"/>
      <c r="D21" s="53"/>
      <c r="E21" s="53"/>
      <c r="F21" s="322"/>
      <c r="G21" s="322"/>
      <c r="H21" s="322"/>
      <c r="I21" s="322"/>
      <c r="J21" s="51"/>
      <c r="K21" s="349"/>
      <c r="L21" s="349"/>
      <c r="M21" s="236" t="str">
        <f t="shared" si="0"/>
        <v>-</v>
      </c>
      <c r="N21" s="237" t="str">
        <f t="shared" si="1"/>
        <v/>
      </c>
      <c r="O21" s="231"/>
    </row>
    <row r="22" spans="1:15" s="49" customFormat="1" ht="18" customHeight="1">
      <c r="A22" s="51"/>
      <c r="B22" s="52"/>
      <c r="C22" s="52"/>
      <c r="D22" s="53"/>
      <c r="E22" s="53"/>
      <c r="F22" s="322"/>
      <c r="G22" s="322"/>
      <c r="H22" s="322"/>
      <c r="I22" s="322"/>
      <c r="J22" s="51"/>
      <c r="K22" s="349"/>
      <c r="L22" s="349"/>
      <c r="M22" s="236" t="str">
        <f t="shared" si="0"/>
        <v>-</v>
      </c>
      <c r="N22" s="237" t="str">
        <f t="shared" si="1"/>
        <v/>
      </c>
      <c r="O22" s="231"/>
    </row>
    <row r="23" spans="1:15" s="49" customFormat="1" ht="18" customHeight="1">
      <c r="A23" s="51"/>
      <c r="B23" s="52"/>
      <c r="C23" s="52"/>
      <c r="D23" s="53"/>
      <c r="E23" s="53"/>
      <c r="F23" s="322"/>
      <c r="G23" s="322"/>
      <c r="H23" s="322"/>
      <c r="I23" s="322"/>
      <c r="J23" s="51"/>
      <c r="K23" s="349"/>
      <c r="L23" s="349"/>
      <c r="M23" s="236" t="str">
        <f t="shared" si="0"/>
        <v>-</v>
      </c>
      <c r="N23" s="237" t="str">
        <f t="shared" si="1"/>
        <v/>
      </c>
      <c r="O23" s="231"/>
    </row>
    <row r="24" spans="1:15" s="49" customFormat="1" ht="18" customHeight="1">
      <c r="A24" s="51"/>
      <c r="B24" s="52"/>
      <c r="C24" s="52"/>
      <c r="D24" s="53"/>
      <c r="E24" s="53"/>
      <c r="F24" s="322"/>
      <c r="G24" s="322"/>
      <c r="H24" s="322"/>
      <c r="I24" s="322"/>
      <c r="J24" s="51"/>
      <c r="K24" s="349"/>
      <c r="L24" s="349"/>
      <c r="M24" s="236" t="str">
        <f t="shared" si="0"/>
        <v>-</v>
      </c>
      <c r="N24" s="237" t="str">
        <f t="shared" si="1"/>
        <v/>
      </c>
      <c r="O24" s="231"/>
    </row>
    <row r="25" spans="1:15" s="49" customFormat="1" ht="18" customHeight="1">
      <c r="A25" s="51"/>
      <c r="B25" s="52"/>
      <c r="C25" s="52"/>
      <c r="D25" s="53"/>
      <c r="E25" s="53"/>
      <c r="F25" s="322"/>
      <c r="G25" s="322"/>
      <c r="H25" s="322"/>
      <c r="I25" s="322"/>
      <c r="J25" s="51"/>
      <c r="K25" s="349"/>
      <c r="L25" s="349"/>
      <c r="M25" s="236" t="str">
        <f t="shared" si="0"/>
        <v>-</v>
      </c>
      <c r="N25" s="237" t="str">
        <f t="shared" si="1"/>
        <v/>
      </c>
      <c r="O25" s="231"/>
    </row>
    <row r="26" spans="1:15" s="49" customFormat="1" ht="70.2" customHeight="1">
      <c r="A26" s="54"/>
      <c r="B26" s="55"/>
      <c r="C26" s="44"/>
      <c r="D26" s="55"/>
      <c r="E26" s="56"/>
      <c r="F26" s="56"/>
      <c r="G26" s="44"/>
      <c r="H26" s="44"/>
      <c r="I26" s="44"/>
      <c r="J26" s="44"/>
      <c r="K26" s="44"/>
      <c r="L26" s="44"/>
      <c r="M26" s="238"/>
      <c r="N26" s="237"/>
      <c r="O26" s="231"/>
    </row>
    <row r="27" spans="1:15" s="57" customFormat="1" ht="27" customHeight="1">
      <c r="A27" s="342" t="s">
        <v>11</v>
      </c>
      <c r="B27" s="339" t="s">
        <v>491</v>
      </c>
      <c r="C27" s="339" t="s">
        <v>492</v>
      </c>
      <c r="D27" s="347" t="s">
        <v>499</v>
      </c>
      <c r="E27" s="348"/>
      <c r="F27" s="348"/>
      <c r="G27" s="348"/>
      <c r="H27" s="348" t="s">
        <v>498</v>
      </c>
      <c r="I27" s="348"/>
      <c r="J27" s="347" t="s">
        <v>497</v>
      </c>
      <c r="K27" s="347"/>
      <c r="L27" s="347" t="s">
        <v>4</v>
      </c>
      <c r="M27" s="239"/>
      <c r="N27" s="240" t="s">
        <v>496</v>
      </c>
      <c r="O27" s="241"/>
    </row>
    <row r="28" spans="1:15" s="57" customFormat="1" ht="58.2" customHeight="1">
      <c r="A28" s="343"/>
      <c r="B28" s="340"/>
      <c r="C28" s="340"/>
      <c r="D28" s="113" t="s">
        <v>1</v>
      </c>
      <c r="E28" s="112" t="s">
        <v>139</v>
      </c>
      <c r="F28" s="113" t="s">
        <v>2</v>
      </c>
      <c r="G28" s="113" t="s">
        <v>3</v>
      </c>
      <c r="H28" s="58" t="s">
        <v>7</v>
      </c>
      <c r="I28" s="58" t="s">
        <v>8</v>
      </c>
      <c r="J28" s="58" t="s">
        <v>9</v>
      </c>
      <c r="K28" s="59" t="s">
        <v>136</v>
      </c>
      <c r="L28" s="347"/>
      <c r="M28" s="238"/>
      <c r="N28" s="242">
        <f>COUNTIF(N29:N38,1)</f>
        <v>0</v>
      </c>
      <c r="O28" s="241"/>
    </row>
    <row r="29" spans="1:15" s="57" customFormat="1" ht="18" customHeight="1">
      <c r="A29" s="343"/>
      <c r="B29" s="75" t="str">
        <f>IF(特徴的な変化!J9&lt;&gt;"",特徴的な変化!J9,"")</f>
        <v/>
      </c>
      <c r="C29" s="60"/>
      <c r="D29" s="61"/>
      <c r="E29" s="61"/>
      <c r="F29" s="61"/>
      <c r="G29" s="61"/>
      <c r="H29" s="62"/>
      <c r="I29" s="62"/>
      <c r="J29" s="63"/>
      <c r="K29" s="63"/>
      <c r="L29" s="64"/>
      <c r="M29" s="236"/>
      <c r="N29" s="237" t="str">
        <f>IF(AND(B29="",COUNTA(C29:L29)=0),"",IF(COUNTA(C29:G29,J29:K29)&lt;7,1,IF(AND(COUNTIF(D29:G29,"○")&gt;0,H29=""),1,IF(AND(COUNTIF(D29:E29,"○")&gt;0,I29=""),1,0))))</f>
        <v/>
      </c>
      <c r="O29" s="241"/>
    </row>
    <row r="30" spans="1:15" s="57" customFormat="1" ht="18" customHeight="1">
      <c r="A30" s="343"/>
      <c r="B30" s="75" t="str">
        <f>IF(特徴的な変化!J10&lt;&gt;"",特徴的な変化!J10,"")</f>
        <v/>
      </c>
      <c r="C30" s="60"/>
      <c r="D30" s="61"/>
      <c r="E30" s="61"/>
      <c r="F30" s="61"/>
      <c r="G30" s="61"/>
      <c r="H30" s="62"/>
      <c r="I30" s="62"/>
      <c r="J30" s="63"/>
      <c r="K30" s="63"/>
      <c r="L30" s="64"/>
      <c r="M30" s="236"/>
      <c r="N30" s="237" t="str">
        <f t="shared" ref="N30:N38" si="2">IF(AND(B30="",COUNTA(C30:L30)=0),"",IF(COUNTA(C30:G30,J30:K30)&lt;7,1,IF(AND(COUNTIF(D30:G30,"○")&gt;0,H30=""),1,IF(AND(COUNTIF(D30:E30,"○")&gt;0,I30=""),1,0))))</f>
        <v/>
      </c>
      <c r="O30" s="241"/>
    </row>
    <row r="31" spans="1:15" s="57" customFormat="1" ht="18" customHeight="1">
      <c r="A31" s="343"/>
      <c r="B31" s="75" t="str">
        <f>IF(特徴的な変化!J11&lt;&gt;"",特徴的な変化!J11,"")</f>
        <v/>
      </c>
      <c r="C31" s="60"/>
      <c r="D31" s="61"/>
      <c r="E31" s="61"/>
      <c r="F31" s="61"/>
      <c r="G31" s="61"/>
      <c r="H31" s="62"/>
      <c r="I31" s="62"/>
      <c r="J31" s="63"/>
      <c r="K31" s="63"/>
      <c r="L31" s="64"/>
      <c r="M31" s="236"/>
      <c r="N31" s="237" t="str">
        <f t="shared" si="2"/>
        <v/>
      </c>
      <c r="O31" s="241"/>
    </row>
    <row r="32" spans="1:15" s="57" customFormat="1" ht="18" customHeight="1">
      <c r="A32" s="343"/>
      <c r="B32" s="75" t="str">
        <f>IF(特徴的な変化!J12&lt;&gt;"",特徴的な変化!J12,"")</f>
        <v/>
      </c>
      <c r="C32" s="60"/>
      <c r="D32" s="61"/>
      <c r="E32" s="61"/>
      <c r="F32" s="61"/>
      <c r="G32" s="61"/>
      <c r="H32" s="62"/>
      <c r="I32" s="62"/>
      <c r="J32" s="63"/>
      <c r="K32" s="63"/>
      <c r="L32" s="64"/>
      <c r="M32" s="236"/>
      <c r="N32" s="237" t="str">
        <f t="shared" si="2"/>
        <v/>
      </c>
      <c r="O32" s="241"/>
    </row>
    <row r="33" spans="1:15" s="57" customFormat="1" ht="18" customHeight="1">
      <c r="A33" s="343"/>
      <c r="B33" s="75" t="str">
        <f>IF(特徴的な変化!J13&lt;&gt;"",特徴的な変化!J13,"")</f>
        <v/>
      </c>
      <c r="C33" s="60"/>
      <c r="D33" s="61"/>
      <c r="E33" s="61"/>
      <c r="F33" s="61"/>
      <c r="G33" s="61"/>
      <c r="H33" s="62"/>
      <c r="I33" s="62"/>
      <c r="J33" s="63"/>
      <c r="K33" s="63"/>
      <c r="L33" s="64"/>
      <c r="M33" s="236"/>
      <c r="N33" s="237" t="str">
        <f t="shared" si="2"/>
        <v/>
      </c>
      <c r="O33" s="241"/>
    </row>
    <row r="34" spans="1:15" s="57" customFormat="1" ht="18" customHeight="1">
      <c r="A34" s="344"/>
      <c r="B34" s="75" t="str">
        <f>IF(特徴的な変化!J14&lt;&gt;"",特徴的な変化!J14,"")</f>
        <v/>
      </c>
      <c r="C34" s="60"/>
      <c r="D34" s="61"/>
      <c r="E34" s="61"/>
      <c r="F34" s="61"/>
      <c r="G34" s="61"/>
      <c r="H34" s="62"/>
      <c r="I34" s="62"/>
      <c r="J34" s="63"/>
      <c r="K34" s="63"/>
      <c r="L34" s="64"/>
      <c r="M34" s="236"/>
      <c r="N34" s="237" t="str">
        <f t="shared" si="2"/>
        <v/>
      </c>
      <c r="O34" s="241"/>
    </row>
    <row r="35" spans="1:15" s="57" customFormat="1" ht="18" customHeight="1">
      <c r="A35" s="343"/>
      <c r="B35" s="75" t="str">
        <f>IF(特徴的な変化!J15&lt;&gt;"",特徴的な変化!J15,"")</f>
        <v/>
      </c>
      <c r="C35" s="60"/>
      <c r="D35" s="61"/>
      <c r="E35" s="61"/>
      <c r="F35" s="61"/>
      <c r="G35" s="61"/>
      <c r="H35" s="62"/>
      <c r="I35" s="62"/>
      <c r="J35" s="63"/>
      <c r="K35" s="63"/>
      <c r="L35" s="64"/>
      <c r="M35" s="236"/>
      <c r="N35" s="237" t="str">
        <f t="shared" si="2"/>
        <v/>
      </c>
      <c r="O35" s="241"/>
    </row>
    <row r="36" spans="1:15" s="57" customFormat="1" ht="18" customHeight="1">
      <c r="A36" s="345"/>
      <c r="B36" s="75" t="str">
        <f>IF(特徴的な変化!J16&lt;&gt;"",特徴的な変化!J16,"")</f>
        <v/>
      </c>
      <c r="C36" s="60"/>
      <c r="D36" s="61"/>
      <c r="E36" s="61"/>
      <c r="F36" s="61"/>
      <c r="G36" s="61"/>
      <c r="H36" s="62"/>
      <c r="I36" s="62"/>
      <c r="J36" s="63"/>
      <c r="K36" s="63"/>
      <c r="L36" s="64"/>
      <c r="M36" s="236"/>
      <c r="N36" s="237" t="str">
        <f t="shared" si="2"/>
        <v/>
      </c>
      <c r="O36" s="241"/>
    </row>
    <row r="37" spans="1:15" s="57" customFormat="1" ht="18" customHeight="1">
      <c r="A37" s="345"/>
      <c r="B37" s="75" t="str">
        <f>IF(特徴的な変化!J17&lt;&gt;"",特徴的な変化!J17,"")</f>
        <v/>
      </c>
      <c r="C37" s="60"/>
      <c r="D37" s="61"/>
      <c r="E37" s="61"/>
      <c r="F37" s="61"/>
      <c r="G37" s="61"/>
      <c r="H37" s="62"/>
      <c r="I37" s="62"/>
      <c r="J37" s="63"/>
      <c r="K37" s="63"/>
      <c r="L37" s="64"/>
      <c r="M37" s="236"/>
      <c r="N37" s="237" t="str">
        <f t="shared" si="2"/>
        <v/>
      </c>
      <c r="O37" s="241"/>
    </row>
    <row r="38" spans="1:15" s="57" customFormat="1" ht="18" customHeight="1">
      <c r="A38" s="344"/>
      <c r="B38" s="75" t="str">
        <f>IF(特徴的な変化!J18&lt;&gt;"",特徴的な変化!J18,"")</f>
        <v/>
      </c>
      <c r="C38" s="60"/>
      <c r="D38" s="61"/>
      <c r="E38" s="61"/>
      <c r="F38" s="61"/>
      <c r="G38" s="61"/>
      <c r="H38" s="62"/>
      <c r="I38" s="62"/>
      <c r="J38" s="63"/>
      <c r="K38" s="63"/>
      <c r="L38" s="64"/>
      <c r="M38" s="236"/>
      <c r="N38" s="237" t="str">
        <f t="shared" si="2"/>
        <v/>
      </c>
      <c r="O38" s="241"/>
    </row>
    <row r="39" spans="1:15" s="69" customFormat="1" ht="61.8" customHeight="1">
      <c r="A39" s="65"/>
      <c r="B39" s="66"/>
      <c r="C39" s="66"/>
      <c r="D39" s="66"/>
      <c r="E39" s="66"/>
      <c r="F39" s="67"/>
      <c r="G39" s="67"/>
      <c r="H39" s="68"/>
      <c r="I39" s="68"/>
      <c r="J39" s="67"/>
      <c r="M39" s="239"/>
      <c r="N39" s="243"/>
      <c r="O39" s="243"/>
    </row>
    <row r="40" spans="1:15" s="49" customFormat="1" ht="20.25" customHeight="1">
      <c r="A40" s="338" t="s">
        <v>5</v>
      </c>
      <c r="B40" s="338"/>
      <c r="C40" s="76" t="str">
        <f>IF(特徴的な変化!K7=0,"→先に「特徴的な変化」シートへ地区名をご入力ください　 【こちらをクリック→",IF(M10=0,"→先に上記の「調査条件」に調査年月日をご入力ください 　　【こちらをクリック→",IF(AND($M$42=0,$N$42=0),"",IF($M$10&gt;$M$42,"→調査条件に入力したすべての調査年月日について結果を入力してください",IF(特徴的な変化!$K$7&gt;$N$42,"→環境条件に入力したすべての地区名について結果を入力してください","")))))</f>
        <v>→先に「特徴的な変化」シートへ地区名をご入力ください　 【こちらをクリック→</v>
      </c>
      <c r="H40" s="50"/>
      <c r="I40" s="76" t="str">
        <f>IF(特徴的な変化!K7=0,HYPERLINK("#特徴的な変化!J7","地区名を入力"),IF(M10=0,HYPERLINK("#'入力フォーム'!A9","調査年月日を入力"),""))</f>
        <v>地区名を入力</v>
      </c>
      <c r="K40" s="70"/>
      <c r="L40" s="70"/>
      <c r="M40" s="238"/>
      <c r="N40" s="237"/>
      <c r="O40" s="231"/>
    </row>
    <row r="41" spans="1:15" s="57" customFormat="1" ht="18.75" customHeight="1">
      <c r="A41" s="323" t="s">
        <v>482</v>
      </c>
      <c r="B41" s="325" t="s">
        <v>493</v>
      </c>
      <c r="C41" s="327" t="s">
        <v>123</v>
      </c>
      <c r="D41" s="328" t="s">
        <v>494</v>
      </c>
      <c r="E41" s="329"/>
      <c r="F41" s="330"/>
      <c r="G41" s="331" t="s">
        <v>6</v>
      </c>
      <c r="H41" s="332"/>
      <c r="I41" s="332"/>
      <c r="J41" s="332"/>
      <c r="K41" s="333"/>
      <c r="L41" s="69"/>
      <c r="M41" s="240" t="s">
        <v>495</v>
      </c>
      <c r="N41" s="233" t="s">
        <v>500</v>
      </c>
      <c r="O41" s="240" t="s">
        <v>496</v>
      </c>
    </row>
    <row r="42" spans="1:15" s="57" customFormat="1" ht="18.75" customHeight="1">
      <c r="A42" s="324"/>
      <c r="B42" s="326"/>
      <c r="C42" s="326"/>
      <c r="D42" s="77" t="s">
        <v>14</v>
      </c>
      <c r="E42" s="77" t="s">
        <v>122</v>
      </c>
      <c r="F42" s="77"/>
      <c r="G42" s="334"/>
      <c r="H42" s="335"/>
      <c r="I42" s="335"/>
      <c r="J42" s="335"/>
      <c r="K42" s="336"/>
      <c r="L42" s="69"/>
      <c r="M42" s="244">
        <f>IF(A43="",0,ROUND(SUMPRODUCT(1/COUNTIF($M$43:$M$200,$M$43:$M$200)),0)-1)</f>
        <v>0</v>
      </c>
      <c r="N42" s="245">
        <f>IF(B43="",0,ROUND(SUMPRODUCT(1/COUNTIF($N$43:$N$200,$N$43:$N$200)),0)-1)</f>
        <v>0</v>
      </c>
      <c r="O42" s="244">
        <f>COUNTIF($O$43:$O$200,1)</f>
        <v>0</v>
      </c>
    </row>
    <row r="43" spans="1:15" s="57" customFormat="1" ht="17.25" customHeight="1">
      <c r="A43" s="71"/>
      <c r="B43" s="60"/>
      <c r="C43" s="72"/>
      <c r="D43" s="72"/>
      <c r="E43" s="72"/>
      <c r="F43" s="72"/>
      <c r="G43" s="319"/>
      <c r="H43" s="320"/>
      <c r="I43" s="320"/>
      <c r="J43" s="320"/>
      <c r="K43" s="321"/>
      <c r="M43" s="239" t="str">
        <f>IF(OR(A43="",A43="-"),"",A43)</f>
        <v/>
      </c>
      <c r="N43" s="239" t="str">
        <f>IF(OR(B43="",B43="-"),"",B43)</f>
        <v/>
      </c>
      <c r="O43" s="231" t="str">
        <f>IF(COUNTA(A43:K43)=0,"",IF(COUNTA(A43:B43,D43:F43)&gt;=3,0,1))</f>
        <v/>
      </c>
    </row>
    <row r="44" spans="1:15" s="57" customFormat="1" ht="17.25" customHeight="1">
      <c r="A44" s="71"/>
      <c r="B44" s="60"/>
      <c r="C44" s="72"/>
      <c r="D44" s="72"/>
      <c r="E44" s="72"/>
      <c r="F44" s="72"/>
      <c r="G44" s="319"/>
      <c r="H44" s="320"/>
      <c r="I44" s="320"/>
      <c r="J44" s="320"/>
      <c r="K44" s="321"/>
      <c r="M44" s="239" t="str">
        <f t="shared" ref="M44:M107" si="3">IF(OR(A44="",A44="-"),"",A44)</f>
        <v/>
      </c>
      <c r="N44" s="239" t="str">
        <f t="shared" ref="N44:N107" si="4">IF(B44="","",B44)</f>
        <v/>
      </c>
      <c r="O44" s="231" t="str">
        <f t="shared" ref="O44:O107" si="5">IF(COUNTA(A44:K44)=0,"",IF(COUNTA(A44:B44,D44:F44)&gt;=3,0,1))</f>
        <v/>
      </c>
    </row>
    <row r="45" spans="1:15" s="57" customFormat="1" ht="17.25" customHeight="1">
      <c r="A45" s="71"/>
      <c r="B45" s="60"/>
      <c r="C45" s="72"/>
      <c r="D45" s="72"/>
      <c r="E45" s="72"/>
      <c r="F45" s="72"/>
      <c r="G45" s="319"/>
      <c r="H45" s="320"/>
      <c r="I45" s="320"/>
      <c r="J45" s="320"/>
      <c r="K45" s="321"/>
      <c r="M45" s="239" t="str">
        <f t="shared" si="3"/>
        <v/>
      </c>
      <c r="N45" s="239" t="str">
        <f t="shared" si="4"/>
        <v/>
      </c>
      <c r="O45" s="231" t="str">
        <f t="shared" si="5"/>
        <v/>
      </c>
    </row>
    <row r="46" spans="1:15" s="57" customFormat="1" ht="17.25" customHeight="1">
      <c r="A46" s="71"/>
      <c r="B46" s="60"/>
      <c r="C46" s="72"/>
      <c r="D46" s="72"/>
      <c r="E46" s="72"/>
      <c r="F46" s="72"/>
      <c r="G46" s="319"/>
      <c r="H46" s="320"/>
      <c r="I46" s="320"/>
      <c r="J46" s="320"/>
      <c r="K46" s="321"/>
      <c r="M46" s="239" t="str">
        <f t="shared" si="3"/>
        <v/>
      </c>
      <c r="N46" s="239" t="str">
        <f t="shared" si="4"/>
        <v/>
      </c>
      <c r="O46" s="231" t="str">
        <f t="shared" si="5"/>
        <v/>
      </c>
    </row>
    <row r="47" spans="1:15" s="57" customFormat="1" ht="17.25" customHeight="1">
      <c r="A47" s="71"/>
      <c r="B47" s="60"/>
      <c r="C47" s="72"/>
      <c r="D47" s="72"/>
      <c r="E47" s="72"/>
      <c r="F47" s="72"/>
      <c r="G47" s="319"/>
      <c r="H47" s="320"/>
      <c r="I47" s="320"/>
      <c r="J47" s="320"/>
      <c r="K47" s="321"/>
      <c r="M47" s="239" t="str">
        <f t="shared" si="3"/>
        <v/>
      </c>
      <c r="N47" s="239" t="str">
        <f t="shared" si="4"/>
        <v/>
      </c>
      <c r="O47" s="231" t="str">
        <f t="shared" si="5"/>
        <v/>
      </c>
    </row>
    <row r="48" spans="1:15" s="57" customFormat="1" ht="17.25" customHeight="1">
      <c r="A48" s="71"/>
      <c r="B48" s="60"/>
      <c r="C48" s="72"/>
      <c r="D48" s="72"/>
      <c r="E48" s="72"/>
      <c r="F48" s="72"/>
      <c r="G48" s="319"/>
      <c r="H48" s="320"/>
      <c r="I48" s="320"/>
      <c r="J48" s="320"/>
      <c r="K48" s="321"/>
      <c r="M48" s="239" t="str">
        <f t="shared" si="3"/>
        <v/>
      </c>
      <c r="N48" s="239" t="str">
        <f t="shared" si="4"/>
        <v/>
      </c>
      <c r="O48" s="231" t="str">
        <f t="shared" si="5"/>
        <v/>
      </c>
    </row>
    <row r="49" spans="1:15" s="57" customFormat="1" ht="17.25" customHeight="1">
      <c r="A49" s="71"/>
      <c r="B49" s="60"/>
      <c r="C49" s="72"/>
      <c r="D49" s="72"/>
      <c r="E49" s="72"/>
      <c r="F49" s="72"/>
      <c r="G49" s="319"/>
      <c r="H49" s="320"/>
      <c r="I49" s="320"/>
      <c r="J49" s="320"/>
      <c r="K49" s="321"/>
      <c r="M49" s="239" t="str">
        <f t="shared" si="3"/>
        <v/>
      </c>
      <c r="N49" s="239" t="str">
        <f t="shared" si="4"/>
        <v/>
      </c>
      <c r="O49" s="231" t="str">
        <f t="shared" si="5"/>
        <v/>
      </c>
    </row>
    <row r="50" spans="1:15" s="57" customFormat="1" ht="17.25" customHeight="1">
      <c r="A50" s="71"/>
      <c r="B50" s="60"/>
      <c r="C50" s="72"/>
      <c r="D50" s="72"/>
      <c r="E50" s="72"/>
      <c r="F50" s="72"/>
      <c r="G50" s="319"/>
      <c r="H50" s="320"/>
      <c r="I50" s="320"/>
      <c r="J50" s="320"/>
      <c r="K50" s="321"/>
      <c r="M50" s="239" t="str">
        <f t="shared" si="3"/>
        <v/>
      </c>
      <c r="N50" s="239" t="str">
        <f t="shared" si="4"/>
        <v/>
      </c>
      <c r="O50" s="231" t="str">
        <f t="shared" si="5"/>
        <v/>
      </c>
    </row>
    <row r="51" spans="1:15" s="57" customFormat="1" ht="17.25" customHeight="1">
      <c r="A51" s="71"/>
      <c r="B51" s="60"/>
      <c r="C51" s="72"/>
      <c r="D51" s="72"/>
      <c r="E51" s="72"/>
      <c r="F51" s="72"/>
      <c r="G51" s="319"/>
      <c r="H51" s="320"/>
      <c r="I51" s="320"/>
      <c r="J51" s="320"/>
      <c r="K51" s="321"/>
      <c r="M51" s="239" t="str">
        <f t="shared" si="3"/>
        <v/>
      </c>
      <c r="N51" s="239" t="str">
        <f t="shared" si="4"/>
        <v/>
      </c>
      <c r="O51" s="231" t="str">
        <f t="shared" si="5"/>
        <v/>
      </c>
    </row>
    <row r="52" spans="1:15" s="57" customFormat="1" ht="17.25" customHeight="1">
      <c r="A52" s="71"/>
      <c r="B52" s="60"/>
      <c r="C52" s="72"/>
      <c r="D52" s="72"/>
      <c r="E52" s="72"/>
      <c r="F52" s="72"/>
      <c r="G52" s="319"/>
      <c r="H52" s="320"/>
      <c r="I52" s="320"/>
      <c r="J52" s="320"/>
      <c r="K52" s="321"/>
      <c r="M52" s="239" t="str">
        <f t="shared" si="3"/>
        <v/>
      </c>
      <c r="N52" s="239" t="str">
        <f t="shared" si="4"/>
        <v/>
      </c>
      <c r="O52" s="231" t="str">
        <f t="shared" si="5"/>
        <v/>
      </c>
    </row>
    <row r="53" spans="1:15" s="57" customFormat="1" ht="17.25" customHeight="1">
      <c r="A53" s="71"/>
      <c r="B53" s="60"/>
      <c r="C53" s="72"/>
      <c r="D53" s="72"/>
      <c r="E53" s="72"/>
      <c r="F53" s="72"/>
      <c r="G53" s="319"/>
      <c r="H53" s="320"/>
      <c r="I53" s="320"/>
      <c r="J53" s="320"/>
      <c r="K53" s="321"/>
      <c r="M53" s="239" t="str">
        <f t="shared" si="3"/>
        <v/>
      </c>
      <c r="N53" s="246" t="str">
        <f t="shared" si="4"/>
        <v/>
      </c>
      <c r="O53" s="231" t="str">
        <f t="shared" si="5"/>
        <v/>
      </c>
    </row>
    <row r="54" spans="1:15" s="57" customFormat="1" ht="17.25" customHeight="1">
      <c r="A54" s="71"/>
      <c r="B54" s="60"/>
      <c r="C54" s="72"/>
      <c r="D54" s="72"/>
      <c r="E54" s="72"/>
      <c r="F54" s="72"/>
      <c r="G54" s="319"/>
      <c r="H54" s="320"/>
      <c r="I54" s="320"/>
      <c r="J54" s="320"/>
      <c r="K54" s="321"/>
      <c r="M54" s="239" t="str">
        <f t="shared" si="3"/>
        <v/>
      </c>
      <c r="N54" s="246" t="str">
        <f t="shared" si="4"/>
        <v/>
      </c>
      <c r="O54" s="231" t="str">
        <f t="shared" si="5"/>
        <v/>
      </c>
    </row>
    <row r="55" spans="1:15" s="57" customFormat="1" ht="17.25" customHeight="1">
      <c r="A55" s="71"/>
      <c r="B55" s="60"/>
      <c r="C55" s="72"/>
      <c r="D55" s="72"/>
      <c r="E55" s="72"/>
      <c r="F55" s="72"/>
      <c r="G55" s="319"/>
      <c r="H55" s="320"/>
      <c r="I55" s="320"/>
      <c r="J55" s="320"/>
      <c r="K55" s="321"/>
      <c r="M55" s="239" t="str">
        <f t="shared" si="3"/>
        <v/>
      </c>
      <c r="N55" s="246" t="str">
        <f t="shared" si="4"/>
        <v/>
      </c>
      <c r="O55" s="231" t="str">
        <f t="shared" si="5"/>
        <v/>
      </c>
    </row>
    <row r="56" spans="1:15" s="57" customFormat="1" ht="17.25" customHeight="1">
      <c r="A56" s="71"/>
      <c r="B56" s="60"/>
      <c r="C56" s="72"/>
      <c r="D56" s="72"/>
      <c r="E56" s="72"/>
      <c r="F56" s="72"/>
      <c r="G56" s="319"/>
      <c r="H56" s="320"/>
      <c r="I56" s="320"/>
      <c r="J56" s="320"/>
      <c r="K56" s="321"/>
      <c r="M56" s="239" t="str">
        <f t="shared" si="3"/>
        <v/>
      </c>
      <c r="N56" s="246" t="str">
        <f t="shared" si="4"/>
        <v/>
      </c>
      <c r="O56" s="231" t="str">
        <f t="shared" si="5"/>
        <v/>
      </c>
    </row>
    <row r="57" spans="1:15" s="57" customFormat="1" ht="17.25" customHeight="1">
      <c r="A57" s="71"/>
      <c r="B57" s="60"/>
      <c r="C57" s="72"/>
      <c r="D57" s="72"/>
      <c r="E57" s="72"/>
      <c r="F57" s="72"/>
      <c r="G57" s="319"/>
      <c r="H57" s="320"/>
      <c r="I57" s="320"/>
      <c r="J57" s="320"/>
      <c r="K57" s="321"/>
      <c r="M57" s="239" t="str">
        <f t="shared" si="3"/>
        <v/>
      </c>
      <c r="N57" s="246" t="str">
        <f t="shared" si="4"/>
        <v/>
      </c>
      <c r="O57" s="231" t="str">
        <f t="shared" si="5"/>
        <v/>
      </c>
    </row>
    <row r="58" spans="1:15" s="57" customFormat="1" ht="17.25" customHeight="1">
      <c r="A58" s="71"/>
      <c r="B58" s="60"/>
      <c r="C58" s="72"/>
      <c r="D58" s="72"/>
      <c r="E58" s="72"/>
      <c r="F58" s="72"/>
      <c r="G58" s="319"/>
      <c r="H58" s="320"/>
      <c r="I58" s="320"/>
      <c r="J58" s="320"/>
      <c r="K58" s="321"/>
      <c r="M58" s="239" t="str">
        <f t="shared" si="3"/>
        <v/>
      </c>
      <c r="N58" s="246" t="str">
        <f t="shared" si="4"/>
        <v/>
      </c>
      <c r="O58" s="231" t="str">
        <f t="shared" si="5"/>
        <v/>
      </c>
    </row>
    <row r="59" spans="1:15" s="57" customFormat="1" ht="17.25" customHeight="1">
      <c r="A59" s="71"/>
      <c r="B59" s="60"/>
      <c r="C59" s="72"/>
      <c r="D59" s="72"/>
      <c r="E59" s="72"/>
      <c r="F59" s="72"/>
      <c r="G59" s="319"/>
      <c r="H59" s="320"/>
      <c r="I59" s="320"/>
      <c r="J59" s="320"/>
      <c r="K59" s="321"/>
      <c r="M59" s="239" t="str">
        <f t="shared" si="3"/>
        <v/>
      </c>
      <c r="N59" s="246" t="str">
        <f t="shared" si="4"/>
        <v/>
      </c>
      <c r="O59" s="231" t="str">
        <f t="shared" si="5"/>
        <v/>
      </c>
    </row>
    <row r="60" spans="1:15" s="57" customFormat="1" ht="17.25" customHeight="1">
      <c r="A60" s="71"/>
      <c r="B60" s="60"/>
      <c r="C60" s="72"/>
      <c r="D60" s="72"/>
      <c r="E60" s="72"/>
      <c r="F60" s="72"/>
      <c r="G60" s="319"/>
      <c r="H60" s="320"/>
      <c r="I60" s="320"/>
      <c r="J60" s="320"/>
      <c r="K60" s="321"/>
      <c r="M60" s="239" t="str">
        <f t="shared" si="3"/>
        <v/>
      </c>
      <c r="N60" s="246" t="str">
        <f t="shared" si="4"/>
        <v/>
      </c>
      <c r="O60" s="231" t="str">
        <f t="shared" si="5"/>
        <v/>
      </c>
    </row>
    <row r="61" spans="1:15" s="57" customFormat="1" ht="17.25" customHeight="1">
      <c r="A61" s="71"/>
      <c r="B61" s="60"/>
      <c r="C61" s="72"/>
      <c r="D61" s="72"/>
      <c r="E61" s="72"/>
      <c r="F61" s="72"/>
      <c r="G61" s="319"/>
      <c r="H61" s="320"/>
      <c r="I61" s="320"/>
      <c r="J61" s="320"/>
      <c r="K61" s="321"/>
      <c r="M61" s="239" t="str">
        <f t="shared" si="3"/>
        <v/>
      </c>
      <c r="N61" s="246" t="str">
        <f t="shared" si="4"/>
        <v/>
      </c>
      <c r="O61" s="231" t="str">
        <f t="shared" si="5"/>
        <v/>
      </c>
    </row>
    <row r="62" spans="1:15" s="57" customFormat="1" ht="17.25" customHeight="1">
      <c r="A62" s="71"/>
      <c r="B62" s="60"/>
      <c r="C62" s="72"/>
      <c r="D62" s="72"/>
      <c r="E62" s="72"/>
      <c r="F62" s="72"/>
      <c r="G62" s="319"/>
      <c r="H62" s="320"/>
      <c r="I62" s="320"/>
      <c r="J62" s="320"/>
      <c r="K62" s="321"/>
      <c r="M62" s="239" t="str">
        <f t="shared" si="3"/>
        <v/>
      </c>
      <c r="N62" s="246" t="str">
        <f t="shared" si="4"/>
        <v/>
      </c>
      <c r="O62" s="231" t="str">
        <f t="shared" si="5"/>
        <v/>
      </c>
    </row>
    <row r="63" spans="1:15" s="57" customFormat="1" ht="17.25" customHeight="1">
      <c r="A63" s="71"/>
      <c r="B63" s="60"/>
      <c r="C63" s="72"/>
      <c r="D63" s="72"/>
      <c r="E63" s="72"/>
      <c r="F63" s="72"/>
      <c r="G63" s="319"/>
      <c r="H63" s="320"/>
      <c r="I63" s="320"/>
      <c r="J63" s="320"/>
      <c r="K63" s="321"/>
      <c r="M63" s="239" t="str">
        <f t="shared" si="3"/>
        <v/>
      </c>
      <c r="N63" s="246" t="str">
        <f t="shared" si="4"/>
        <v/>
      </c>
      <c r="O63" s="231" t="str">
        <f t="shared" si="5"/>
        <v/>
      </c>
    </row>
    <row r="64" spans="1:15" s="57" customFormat="1" ht="17.25" customHeight="1">
      <c r="A64" s="71"/>
      <c r="B64" s="60"/>
      <c r="C64" s="72"/>
      <c r="D64" s="72"/>
      <c r="E64" s="72"/>
      <c r="F64" s="72"/>
      <c r="G64" s="319"/>
      <c r="H64" s="320"/>
      <c r="I64" s="320"/>
      <c r="J64" s="320"/>
      <c r="K64" s="321"/>
      <c r="M64" s="239" t="str">
        <f t="shared" si="3"/>
        <v/>
      </c>
      <c r="N64" s="246" t="str">
        <f t="shared" si="4"/>
        <v/>
      </c>
      <c r="O64" s="231" t="str">
        <f t="shared" si="5"/>
        <v/>
      </c>
    </row>
    <row r="65" spans="1:15" s="57" customFormat="1" ht="17.25" customHeight="1">
      <c r="A65" s="71"/>
      <c r="B65" s="60"/>
      <c r="C65" s="72"/>
      <c r="D65" s="72"/>
      <c r="E65" s="72"/>
      <c r="F65" s="72"/>
      <c r="G65" s="319"/>
      <c r="H65" s="320"/>
      <c r="I65" s="320"/>
      <c r="J65" s="320"/>
      <c r="K65" s="321"/>
      <c r="M65" s="239" t="str">
        <f t="shared" si="3"/>
        <v/>
      </c>
      <c r="N65" s="246" t="str">
        <f t="shared" si="4"/>
        <v/>
      </c>
      <c r="O65" s="231" t="str">
        <f t="shared" si="5"/>
        <v/>
      </c>
    </row>
    <row r="66" spans="1:15" s="57" customFormat="1" ht="17.25" customHeight="1">
      <c r="A66" s="71"/>
      <c r="B66" s="60"/>
      <c r="C66" s="72"/>
      <c r="D66" s="72"/>
      <c r="E66" s="72"/>
      <c r="F66" s="72"/>
      <c r="G66" s="319"/>
      <c r="H66" s="320"/>
      <c r="I66" s="320"/>
      <c r="J66" s="320"/>
      <c r="K66" s="321"/>
      <c r="M66" s="239" t="str">
        <f t="shared" si="3"/>
        <v/>
      </c>
      <c r="N66" s="246" t="str">
        <f t="shared" si="4"/>
        <v/>
      </c>
      <c r="O66" s="231" t="str">
        <f t="shared" si="5"/>
        <v/>
      </c>
    </row>
    <row r="67" spans="1:15" s="57" customFormat="1" ht="17.25" customHeight="1">
      <c r="A67" s="71"/>
      <c r="B67" s="60"/>
      <c r="C67" s="72"/>
      <c r="D67" s="72"/>
      <c r="E67" s="72"/>
      <c r="F67" s="72"/>
      <c r="G67" s="319"/>
      <c r="H67" s="320"/>
      <c r="I67" s="320"/>
      <c r="J67" s="320"/>
      <c r="K67" s="321"/>
      <c r="M67" s="239" t="str">
        <f t="shared" si="3"/>
        <v/>
      </c>
      <c r="N67" s="246" t="str">
        <f t="shared" si="4"/>
        <v/>
      </c>
      <c r="O67" s="231" t="str">
        <f t="shared" si="5"/>
        <v/>
      </c>
    </row>
    <row r="68" spans="1:15" s="57" customFormat="1" ht="17.25" customHeight="1">
      <c r="A68" s="71"/>
      <c r="B68" s="60"/>
      <c r="C68" s="72"/>
      <c r="D68" s="72"/>
      <c r="E68" s="72"/>
      <c r="F68" s="72"/>
      <c r="G68" s="319"/>
      <c r="H68" s="320"/>
      <c r="I68" s="320"/>
      <c r="J68" s="320"/>
      <c r="K68" s="321"/>
      <c r="M68" s="239" t="str">
        <f t="shared" si="3"/>
        <v/>
      </c>
      <c r="N68" s="246" t="str">
        <f t="shared" si="4"/>
        <v/>
      </c>
      <c r="O68" s="231" t="str">
        <f t="shared" si="5"/>
        <v/>
      </c>
    </row>
    <row r="69" spans="1:15" s="57" customFormat="1" ht="17.25" customHeight="1">
      <c r="A69" s="71"/>
      <c r="B69" s="60"/>
      <c r="C69" s="72"/>
      <c r="D69" s="72"/>
      <c r="E69" s="72"/>
      <c r="F69" s="72"/>
      <c r="G69" s="319"/>
      <c r="H69" s="320"/>
      <c r="I69" s="320"/>
      <c r="J69" s="320"/>
      <c r="K69" s="321"/>
      <c r="M69" s="239" t="str">
        <f t="shared" si="3"/>
        <v/>
      </c>
      <c r="N69" s="246" t="str">
        <f t="shared" si="4"/>
        <v/>
      </c>
      <c r="O69" s="231" t="str">
        <f t="shared" si="5"/>
        <v/>
      </c>
    </row>
    <row r="70" spans="1:15" s="57" customFormat="1" ht="17.25" customHeight="1">
      <c r="A70" s="71"/>
      <c r="B70" s="60"/>
      <c r="C70" s="72"/>
      <c r="D70" s="72"/>
      <c r="E70" s="72"/>
      <c r="F70" s="72"/>
      <c r="G70" s="319"/>
      <c r="H70" s="320"/>
      <c r="I70" s="320"/>
      <c r="J70" s="320"/>
      <c r="K70" s="321"/>
      <c r="M70" s="239" t="str">
        <f t="shared" si="3"/>
        <v/>
      </c>
      <c r="N70" s="246" t="str">
        <f t="shared" si="4"/>
        <v/>
      </c>
      <c r="O70" s="231" t="str">
        <f t="shared" si="5"/>
        <v/>
      </c>
    </row>
    <row r="71" spans="1:15" s="57" customFormat="1" ht="17.25" customHeight="1">
      <c r="A71" s="71"/>
      <c r="B71" s="60"/>
      <c r="C71" s="72"/>
      <c r="D71" s="72"/>
      <c r="E71" s="72"/>
      <c r="F71" s="72"/>
      <c r="G71" s="319"/>
      <c r="H71" s="320"/>
      <c r="I71" s="320"/>
      <c r="J71" s="320"/>
      <c r="K71" s="321"/>
      <c r="M71" s="239" t="str">
        <f t="shared" si="3"/>
        <v/>
      </c>
      <c r="N71" s="246" t="str">
        <f t="shared" si="4"/>
        <v/>
      </c>
      <c r="O71" s="231" t="str">
        <f t="shared" si="5"/>
        <v/>
      </c>
    </row>
    <row r="72" spans="1:15" s="57" customFormat="1" ht="17.25" customHeight="1">
      <c r="A72" s="71"/>
      <c r="B72" s="60"/>
      <c r="C72" s="72"/>
      <c r="D72" s="72"/>
      <c r="E72" s="72"/>
      <c r="F72" s="72"/>
      <c r="G72" s="319"/>
      <c r="H72" s="320"/>
      <c r="I72" s="320"/>
      <c r="J72" s="320"/>
      <c r="K72" s="321"/>
      <c r="M72" s="239" t="str">
        <f t="shared" si="3"/>
        <v/>
      </c>
      <c r="N72" s="246" t="str">
        <f t="shared" si="4"/>
        <v/>
      </c>
      <c r="O72" s="231" t="str">
        <f t="shared" si="5"/>
        <v/>
      </c>
    </row>
    <row r="73" spans="1:15" s="57" customFormat="1" ht="17.25" customHeight="1">
      <c r="A73" s="71"/>
      <c r="B73" s="60"/>
      <c r="C73" s="72"/>
      <c r="D73" s="72"/>
      <c r="E73" s="72"/>
      <c r="F73" s="72"/>
      <c r="G73" s="319"/>
      <c r="H73" s="320"/>
      <c r="I73" s="320"/>
      <c r="J73" s="320"/>
      <c r="K73" s="321"/>
      <c r="M73" s="239" t="str">
        <f t="shared" si="3"/>
        <v/>
      </c>
      <c r="N73" s="246" t="str">
        <f t="shared" si="4"/>
        <v/>
      </c>
      <c r="O73" s="231" t="str">
        <f t="shared" si="5"/>
        <v/>
      </c>
    </row>
    <row r="74" spans="1:15" s="57" customFormat="1" ht="17.25" customHeight="1">
      <c r="A74" s="71"/>
      <c r="B74" s="60"/>
      <c r="C74" s="72"/>
      <c r="D74" s="72"/>
      <c r="E74" s="72"/>
      <c r="F74" s="72"/>
      <c r="G74" s="319"/>
      <c r="H74" s="320"/>
      <c r="I74" s="320"/>
      <c r="J74" s="320"/>
      <c r="K74" s="321"/>
      <c r="M74" s="239" t="str">
        <f t="shared" si="3"/>
        <v/>
      </c>
      <c r="N74" s="246" t="str">
        <f t="shared" si="4"/>
        <v/>
      </c>
      <c r="O74" s="231" t="str">
        <f t="shared" si="5"/>
        <v/>
      </c>
    </row>
    <row r="75" spans="1:15" s="57" customFormat="1" ht="16.5" customHeight="1">
      <c r="A75" s="71"/>
      <c r="B75" s="60"/>
      <c r="C75" s="72"/>
      <c r="D75" s="72"/>
      <c r="E75" s="72"/>
      <c r="F75" s="72"/>
      <c r="G75" s="319"/>
      <c r="H75" s="320"/>
      <c r="I75" s="320"/>
      <c r="J75" s="320"/>
      <c r="K75" s="321"/>
      <c r="M75" s="239" t="str">
        <f t="shared" si="3"/>
        <v/>
      </c>
      <c r="N75" s="246" t="str">
        <f t="shared" si="4"/>
        <v/>
      </c>
      <c r="O75" s="231" t="str">
        <f t="shared" si="5"/>
        <v/>
      </c>
    </row>
    <row r="76" spans="1:15" s="57" customFormat="1" ht="16.5" customHeight="1">
      <c r="A76" s="71"/>
      <c r="B76" s="60"/>
      <c r="C76" s="72"/>
      <c r="D76" s="72"/>
      <c r="E76" s="72"/>
      <c r="F76" s="72"/>
      <c r="G76" s="319"/>
      <c r="H76" s="320"/>
      <c r="I76" s="320"/>
      <c r="J76" s="320"/>
      <c r="K76" s="321"/>
      <c r="M76" s="239" t="str">
        <f t="shared" si="3"/>
        <v/>
      </c>
      <c r="N76" s="246" t="str">
        <f t="shared" si="4"/>
        <v/>
      </c>
      <c r="O76" s="231" t="str">
        <f t="shared" si="5"/>
        <v/>
      </c>
    </row>
    <row r="77" spans="1:15" s="57" customFormat="1" ht="16.5" customHeight="1">
      <c r="A77" s="71"/>
      <c r="B77" s="60"/>
      <c r="C77" s="72"/>
      <c r="D77" s="72"/>
      <c r="E77" s="72"/>
      <c r="F77" s="72"/>
      <c r="G77" s="319"/>
      <c r="H77" s="320"/>
      <c r="I77" s="320"/>
      <c r="J77" s="320"/>
      <c r="K77" s="321"/>
      <c r="M77" s="239" t="str">
        <f t="shared" si="3"/>
        <v/>
      </c>
      <c r="N77" s="246" t="str">
        <f t="shared" si="4"/>
        <v/>
      </c>
      <c r="O77" s="231" t="str">
        <f t="shared" si="5"/>
        <v/>
      </c>
    </row>
    <row r="78" spans="1:15" s="57" customFormat="1" ht="16.5" customHeight="1">
      <c r="A78" s="71"/>
      <c r="B78" s="60"/>
      <c r="C78" s="72"/>
      <c r="D78" s="72"/>
      <c r="E78" s="72"/>
      <c r="F78" s="72"/>
      <c r="G78" s="319"/>
      <c r="H78" s="320"/>
      <c r="I78" s="320"/>
      <c r="J78" s="320"/>
      <c r="K78" s="321"/>
      <c r="M78" s="239" t="str">
        <f t="shared" si="3"/>
        <v/>
      </c>
      <c r="N78" s="246" t="str">
        <f t="shared" si="4"/>
        <v/>
      </c>
      <c r="O78" s="231" t="str">
        <f t="shared" si="5"/>
        <v/>
      </c>
    </row>
    <row r="79" spans="1:15" s="57" customFormat="1" ht="16.5" customHeight="1">
      <c r="A79" s="71"/>
      <c r="B79" s="60"/>
      <c r="C79" s="72"/>
      <c r="D79" s="72"/>
      <c r="E79" s="72"/>
      <c r="F79" s="72"/>
      <c r="G79" s="319"/>
      <c r="H79" s="320"/>
      <c r="I79" s="320"/>
      <c r="J79" s="320"/>
      <c r="K79" s="321"/>
      <c r="M79" s="239" t="str">
        <f t="shared" si="3"/>
        <v/>
      </c>
      <c r="N79" s="246" t="str">
        <f t="shared" si="4"/>
        <v/>
      </c>
      <c r="O79" s="231" t="str">
        <f t="shared" si="5"/>
        <v/>
      </c>
    </row>
    <row r="80" spans="1:15" s="57" customFormat="1" ht="16.5" customHeight="1">
      <c r="A80" s="71"/>
      <c r="B80" s="60"/>
      <c r="C80" s="72"/>
      <c r="D80" s="72"/>
      <c r="E80" s="72"/>
      <c r="F80" s="72"/>
      <c r="G80" s="319"/>
      <c r="H80" s="320"/>
      <c r="I80" s="320"/>
      <c r="J80" s="320"/>
      <c r="K80" s="321"/>
      <c r="M80" s="239" t="str">
        <f t="shared" si="3"/>
        <v/>
      </c>
      <c r="N80" s="246" t="str">
        <f t="shared" si="4"/>
        <v/>
      </c>
      <c r="O80" s="231" t="str">
        <f t="shared" si="5"/>
        <v/>
      </c>
    </row>
    <row r="81" spans="1:15" s="57" customFormat="1" ht="16.5" customHeight="1">
      <c r="A81" s="71"/>
      <c r="B81" s="60"/>
      <c r="C81" s="72"/>
      <c r="D81" s="72"/>
      <c r="E81" s="72"/>
      <c r="F81" s="72"/>
      <c r="G81" s="319"/>
      <c r="H81" s="320"/>
      <c r="I81" s="320"/>
      <c r="J81" s="320"/>
      <c r="K81" s="321"/>
      <c r="M81" s="239" t="str">
        <f t="shared" si="3"/>
        <v/>
      </c>
      <c r="N81" s="246" t="str">
        <f t="shared" si="4"/>
        <v/>
      </c>
      <c r="O81" s="231" t="str">
        <f t="shared" si="5"/>
        <v/>
      </c>
    </row>
    <row r="82" spans="1:15" s="57" customFormat="1" ht="16.5" customHeight="1">
      <c r="A82" s="71"/>
      <c r="B82" s="60"/>
      <c r="C82" s="72"/>
      <c r="D82" s="72"/>
      <c r="E82" s="72"/>
      <c r="F82" s="72"/>
      <c r="G82" s="319"/>
      <c r="H82" s="320"/>
      <c r="I82" s="320"/>
      <c r="J82" s="320"/>
      <c r="K82" s="321"/>
      <c r="M82" s="239" t="str">
        <f t="shared" si="3"/>
        <v/>
      </c>
      <c r="N82" s="246" t="str">
        <f t="shared" si="4"/>
        <v/>
      </c>
      <c r="O82" s="231" t="str">
        <f t="shared" si="5"/>
        <v/>
      </c>
    </row>
    <row r="83" spans="1:15" s="57" customFormat="1" ht="16.5" customHeight="1">
      <c r="A83" s="71"/>
      <c r="B83" s="60"/>
      <c r="C83" s="72"/>
      <c r="D83" s="72"/>
      <c r="E83" s="72"/>
      <c r="F83" s="72"/>
      <c r="G83" s="319"/>
      <c r="H83" s="320"/>
      <c r="I83" s="320"/>
      <c r="J83" s="320"/>
      <c r="K83" s="321"/>
      <c r="M83" s="239" t="str">
        <f t="shared" si="3"/>
        <v/>
      </c>
      <c r="N83" s="246" t="str">
        <f t="shared" si="4"/>
        <v/>
      </c>
      <c r="O83" s="231" t="str">
        <f t="shared" si="5"/>
        <v/>
      </c>
    </row>
    <row r="84" spans="1:15" s="57" customFormat="1" ht="16.5" customHeight="1">
      <c r="A84" s="71"/>
      <c r="B84" s="60"/>
      <c r="C84" s="72"/>
      <c r="D84" s="72"/>
      <c r="E84" s="72"/>
      <c r="F84" s="72"/>
      <c r="G84" s="319"/>
      <c r="H84" s="320"/>
      <c r="I84" s="320"/>
      <c r="J84" s="320"/>
      <c r="K84" s="321"/>
      <c r="M84" s="239" t="str">
        <f t="shared" si="3"/>
        <v/>
      </c>
      <c r="N84" s="246" t="str">
        <f t="shared" si="4"/>
        <v/>
      </c>
      <c r="O84" s="231" t="str">
        <f t="shared" si="5"/>
        <v/>
      </c>
    </row>
    <row r="85" spans="1:15" s="57" customFormat="1" ht="16.5" customHeight="1">
      <c r="A85" s="71"/>
      <c r="B85" s="60"/>
      <c r="C85" s="72"/>
      <c r="D85" s="72"/>
      <c r="E85" s="72"/>
      <c r="F85" s="72"/>
      <c r="G85" s="319"/>
      <c r="H85" s="320"/>
      <c r="I85" s="320"/>
      <c r="J85" s="320"/>
      <c r="K85" s="321"/>
      <c r="M85" s="239" t="str">
        <f t="shared" si="3"/>
        <v/>
      </c>
      <c r="N85" s="246" t="str">
        <f t="shared" si="4"/>
        <v/>
      </c>
      <c r="O85" s="231" t="str">
        <f t="shared" si="5"/>
        <v/>
      </c>
    </row>
    <row r="86" spans="1:15" s="57" customFormat="1" ht="16.5" customHeight="1">
      <c r="A86" s="71"/>
      <c r="B86" s="60"/>
      <c r="C86" s="72"/>
      <c r="D86" s="72"/>
      <c r="E86" s="72"/>
      <c r="F86" s="72"/>
      <c r="G86" s="319"/>
      <c r="H86" s="320"/>
      <c r="I86" s="320"/>
      <c r="J86" s="320"/>
      <c r="K86" s="321"/>
      <c r="M86" s="239" t="str">
        <f t="shared" si="3"/>
        <v/>
      </c>
      <c r="N86" s="246" t="str">
        <f t="shared" si="4"/>
        <v/>
      </c>
      <c r="O86" s="231" t="str">
        <f t="shared" si="5"/>
        <v/>
      </c>
    </row>
    <row r="87" spans="1:15" s="57" customFormat="1" ht="16.5" customHeight="1">
      <c r="A87" s="71"/>
      <c r="B87" s="60"/>
      <c r="C87" s="72"/>
      <c r="D87" s="72"/>
      <c r="E87" s="72"/>
      <c r="F87" s="72"/>
      <c r="G87" s="319"/>
      <c r="H87" s="320"/>
      <c r="I87" s="320"/>
      <c r="J87" s="320"/>
      <c r="K87" s="321"/>
      <c r="M87" s="239" t="str">
        <f t="shared" si="3"/>
        <v/>
      </c>
      <c r="N87" s="246" t="str">
        <f t="shared" si="4"/>
        <v/>
      </c>
      <c r="O87" s="231" t="str">
        <f t="shared" si="5"/>
        <v/>
      </c>
    </row>
    <row r="88" spans="1:15" s="57" customFormat="1" ht="16.5" customHeight="1">
      <c r="A88" s="71"/>
      <c r="B88" s="60"/>
      <c r="C88" s="72"/>
      <c r="D88" s="72"/>
      <c r="E88" s="72"/>
      <c r="F88" s="72"/>
      <c r="G88" s="319"/>
      <c r="H88" s="320"/>
      <c r="I88" s="320"/>
      <c r="J88" s="320"/>
      <c r="K88" s="321"/>
      <c r="M88" s="239" t="str">
        <f t="shared" si="3"/>
        <v/>
      </c>
      <c r="N88" s="246" t="str">
        <f t="shared" si="4"/>
        <v/>
      </c>
      <c r="O88" s="231" t="str">
        <f t="shared" si="5"/>
        <v/>
      </c>
    </row>
    <row r="89" spans="1:15" s="57" customFormat="1" ht="16.5" customHeight="1">
      <c r="A89" s="71"/>
      <c r="B89" s="60"/>
      <c r="C89" s="72"/>
      <c r="D89" s="72"/>
      <c r="E89" s="72"/>
      <c r="F89" s="72"/>
      <c r="G89" s="319"/>
      <c r="H89" s="320"/>
      <c r="I89" s="320"/>
      <c r="J89" s="320"/>
      <c r="K89" s="321"/>
      <c r="M89" s="239" t="str">
        <f t="shared" si="3"/>
        <v/>
      </c>
      <c r="N89" s="246" t="str">
        <f t="shared" si="4"/>
        <v/>
      </c>
      <c r="O89" s="231" t="str">
        <f t="shared" si="5"/>
        <v/>
      </c>
    </row>
    <row r="90" spans="1:15" s="57" customFormat="1" ht="16.5" customHeight="1">
      <c r="A90" s="71"/>
      <c r="B90" s="60"/>
      <c r="C90" s="72"/>
      <c r="D90" s="72"/>
      <c r="E90" s="72"/>
      <c r="F90" s="72"/>
      <c r="G90" s="319"/>
      <c r="H90" s="320"/>
      <c r="I90" s="320"/>
      <c r="J90" s="320"/>
      <c r="K90" s="321"/>
      <c r="M90" s="239" t="str">
        <f t="shared" si="3"/>
        <v/>
      </c>
      <c r="N90" s="246" t="str">
        <f t="shared" si="4"/>
        <v/>
      </c>
      <c r="O90" s="231" t="str">
        <f t="shared" si="5"/>
        <v/>
      </c>
    </row>
    <row r="91" spans="1:15" s="57" customFormat="1" ht="16.5" customHeight="1">
      <c r="A91" s="71"/>
      <c r="B91" s="60"/>
      <c r="C91" s="72"/>
      <c r="D91" s="72"/>
      <c r="E91" s="72"/>
      <c r="F91" s="72"/>
      <c r="G91" s="319"/>
      <c r="H91" s="320"/>
      <c r="I91" s="320"/>
      <c r="J91" s="320"/>
      <c r="K91" s="321"/>
      <c r="M91" s="239" t="str">
        <f t="shared" si="3"/>
        <v/>
      </c>
      <c r="N91" s="246" t="str">
        <f t="shared" si="4"/>
        <v/>
      </c>
      <c r="O91" s="231" t="str">
        <f t="shared" si="5"/>
        <v/>
      </c>
    </row>
    <row r="92" spans="1:15" s="57" customFormat="1" ht="16.5" customHeight="1">
      <c r="A92" s="71"/>
      <c r="B92" s="60"/>
      <c r="C92" s="72"/>
      <c r="D92" s="72"/>
      <c r="E92" s="72"/>
      <c r="F92" s="72"/>
      <c r="G92" s="319"/>
      <c r="H92" s="320"/>
      <c r="I92" s="320"/>
      <c r="J92" s="320"/>
      <c r="K92" s="321"/>
      <c r="M92" s="239" t="str">
        <f t="shared" si="3"/>
        <v/>
      </c>
      <c r="N92" s="246" t="str">
        <f t="shared" si="4"/>
        <v/>
      </c>
      <c r="O92" s="231" t="str">
        <f t="shared" si="5"/>
        <v/>
      </c>
    </row>
    <row r="93" spans="1:15" s="57" customFormat="1" ht="16.5" customHeight="1">
      <c r="A93" s="71"/>
      <c r="B93" s="60"/>
      <c r="C93" s="72"/>
      <c r="D93" s="72"/>
      <c r="E93" s="72"/>
      <c r="F93" s="72"/>
      <c r="G93" s="319"/>
      <c r="H93" s="320"/>
      <c r="I93" s="320"/>
      <c r="J93" s="320"/>
      <c r="K93" s="321"/>
      <c r="M93" s="239" t="str">
        <f t="shared" si="3"/>
        <v/>
      </c>
      <c r="N93" s="246" t="str">
        <f t="shared" si="4"/>
        <v/>
      </c>
      <c r="O93" s="231" t="str">
        <f t="shared" si="5"/>
        <v/>
      </c>
    </row>
    <row r="94" spans="1:15" s="57" customFormat="1" ht="16.5" customHeight="1">
      <c r="A94" s="71"/>
      <c r="B94" s="60"/>
      <c r="C94" s="72"/>
      <c r="D94" s="72"/>
      <c r="E94" s="72"/>
      <c r="F94" s="72"/>
      <c r="G94" s="319"/>
      <c r="H94" s="320"/>
      <c r="I94" s="320"/>
      <c r="J94" s="320"/>
      <c r="K94" s="321"/>
      <c r="M94" s="239" t="str">
        <f t="shared" si="3"/>
        <v/>
      </c>
      <c r="N94" s="246" t="str">
        <f t="shared" si="4"/>
        <v/>
      </c>
      <c r="O94" s="231" t="str">
        <f t="shared" si="5"/>
        <v/>
      </c>
    </row>
    <row r="95" spans="1:15" s="57" customFormat="1" ht="16.5" customHeight="1">
      <c r="A95" s="71"/>
      <c r="B95" s="60"/>
      <c r="C95" s="72"/>
      <c r="D95" s="72"/>
      <c r="E95" s="72"/>
      <c r="F95" s="72"/>
      <c r="G95" s="319"/>
      <c r="H95" s="320"/>
      <c r="I95" s="320"/>
      <c r="J95" s="320"/>
      <c r="K95" s="321"/>
      <c r="M95" s="239" t="str">
        <f t="shared" si="3"/>
        <v/>
      </c>
      <c r="N95" s="246" t="str">
        <f t="shared" si="4"/>
        <v/>
      </c>
      <c r="O95" s="231" t="str">
        <f t="shared" si="5"/>
        <v/>
      </c>
    </row>
    <row r="96" spans="1:15" s="57" customFormat="1" ht="16.5" customHeight="1">
      <c r="A96" s="71"/>
      <c r="B96" s="60"/>
      <c r="C96" s="72"/>
      <c r="D96" s="72"/>
      <c r="E96" s="72"/>
      <c r="F96" s="72"/>
      <c r="G96" s="319"/>
      <c r="H96" s="320"/>
      <c r="I96" s="320"/>
      <c r="J96" s="320"/>
      <c r="K96" s="321"/>
      <c r="M96" s="239" t="str">
        <f t="shared" si="3"/>
        <v/>
      </c>
      <c r="N96" s="246" t="str">
        <f t="shared" si="4"/>
        <v/>
      </c>
      <c r="O96" s="231" t="str">
        <f t="shared" si="5"/>
        <v/>
      </c>
    </row>
    <row r="97" spans="1:15" s="57" customFormat="1" ht="16.5" customHeight="1">
      <c r="A97" s="71"/>
      <c r="B97" s="60"/>
      <c r="C97" s="72"/>
      <c r="D97" s="72"/>
      <c r="E97" s="72"/>
      <c r="F97" s="72"/>
      <c r="G97" s="319"/>
      <c r="H97" s="320"/>
      <c r="I97" s="320"/>
      <c r="J97" s="320"/>
      <c r="K97" s="321"/>
      <c r="M97" s="239" t="str">
        <f t="shared" si="3"/>
        <v/>
      </c>
      <c r="N97" s="246" t="str">
        <f t="shared" si="4"/>
        <v/>
      </c>
      <c r="O97" s="231" t="str">
        <f t="shared" si="5"/>
        <v/>
      </c>
    </row>
    <row r="98" spans="1:15" s="57" customFormat="1" ht="16.5" customHeight="1">
      <c r="A98" s="71"/>
      <c r="B98" s="60"/>
      <c r="C98" s="72"/>
      <c r="D98" s="72"/>
      <c r="E98" s="72"/>
      <c r="F98" s="72"/>
      <c r="G98" s="319"/>
      <c r="H98" s="320"/>
      <c r="I98" s="320"/>
      <c r="J98" s="320"/>
      <c r="K98" s="321"/>
      <c r="M98" s="239" t="str">
        <f t="shared" si="3"/>
        <v/>
      </c>
      <c r="N98" s="246" t="str">
        <f t="shared" si="4"/>
        <v/>
      </c>
      <c r="O98" s="231" t="str">
        <f t="shared" si="5"/>
        <v/>
      </c>
    </row>
    <row r="99" spans="1:15" s="57" customFormat="1" ht="16.5" customHeight="1">
      <c r="A99" s="71"/>
      <c r="B99" s="60"/>
      <c r="C99" s="72"/>
      <c r="D99" s="72"/>
      <c r="E99" s="72"/>
      <c r="F99" s="72"/>
      <c r="G99" s="319"/>
      <c r="H99" s="320"/>
      <c r="I99" s="320"/>
      <c r="J99" s="320"/>
      <c r="K99" s="321"/>
      <c r="M99" s="239" t="str">
        <f t="shared" si="3"/>
        <v/>
      </c>
      <c r="N99" s="246" t="str">
        <f t="shared" si="4"/>
        <v/>
      </c>
      <c r="O99" s="231" t="str">
        <f t="shared" si="5"/>
        <v/>
      </c>
    </row>
    <row r="100" spans="1:15" s="57" customFormat="1" ht="16.5" customHeight="1">
      <c r="A100" s="71"/>
      <c r="B100" s="60"/>
      <c r="C100" s="72"/>
      <c r="D100" s="72"/>
      <c r="E100" s="72"/>
      <c r="F100" s="72"/>
      <c r="G100" s="319"/>
      <c r="H100" s="320"/>
      <c r="I100" s="320"/>
      <c r="J100" s="320"/>
      <c r="K100" s="321"/>
      <c r="M100" s="239" t="str">
        <f t="shared" si="3"/>
        <v/>
      </c>
      <c r="N100" s="246" t="str">
        <f t="shared" si="4"/>
        <v/>
      </c>
      <c r="O100" s="231" t="str">
        <f t="shared" si="5"/>
        <v/>
      </c>
    </row>
    <row r="101" spans="1:15" s="57" customFormat="1" ht="16.5" customHeight="1">
      <c r="A101" s="71"/>
      <c r="B101" s="60"/>
      <c r="C101" s="72"/>
      <c r="D101" s="72"/>
      <c r="E101" s="72"/>
      <c r="F101" s="72"/>
      <c r="G101" s="319"/>
      <c r="H101" s="320"/>
      <c r="I101" s="320"/>
      <c r="J101" s="320"/>
      <c r="K101" s="321"/>
      <c r="M101" s="239" t="str">
        <f t="shared" si="3"/>
        <v/>
      </c>
      <c r="N101" s="246" t="str">
        <f t="shared" si="4"/>
        <v/>
      </c>
      <c r="O101" s="231" t="str">
        <f t="shared" si="5"/>
        <v/>
      </c>
    </row>
    <row r="102" spans="1:15" s="57" customFormat="1" ht="16.5" customHeight="1">
      <c r="A102" s="71"/>
      <c r="B102" s="60"/>
      <c r="C102" s="72"/>
      <c r="D102" s="72"/>
      <c r="E102" s="72"/>
      <c r="F102" s="72"/>
      <c r="G102" s="319"/>
      <c r="H102" s="320"/>
      <c r="I102" s="320"/>
      <c r="J102" s="320"/>
      <c r="K102" s="321"/>
      <c r="M102" s="239" t="str">
        <f t="shared" si="3"/>
        <v/>
      </c>
      <c r="N102" s="246" t="str">
        <f t="shared" si="4"/>
        <v/>
      </c>
      <c r="O102" s="231" t="str">
        <f t="shared" si="5"/>
        <v/>
      </c>
    </row>
    <row r="103" spans="1:15" s="57" customFormat="1" ht="16.5" customHeight="1">
      <c r="A103" s="71"/>
      <c r="B103" s="60"/>
      <c r="C103" s="72"/>
      <c r="D103" s="72"/>
      <c r="E103" s="72"/>
      <c r="F103" s="72"/>
      <c r="G103" s="319"/>
      <c r="H103" s="320"/>
      <c r="I103" s="320"/>
      <c r="J103" s="320"/>
      <c r="K103" s="321"/>
      <c r="M103" s="239" t="str">
        <f t="shared" si="3"/>
        <v/>
      </c>
      <c r="N103" s="246" t="str">
        <f t="shared" si="4"/>
        <v/>
      </c>
      <c r="O103" s="231" t="str">
        <f t="shared" si="5"/>
        <v/>
      </c>
    </row>
    <row r="104" spans="1:15" s="57" customFormat="1" ht="16.5" customHeight="1">
      <c r="A104" s="71"/>
      <c r="B104" s="60"/>
      <c r="C104" s="72"/>
      <c r="D104" s="72"/>
      <c r="E104" s="72"/>
      <c r="F104" s="72"/>
      <c r="G104" s="319"/>
      <c r="H104" s="320"/>
      <c r="I104" s="320"/>
      <c r="J104" s="320"/>
      <c r="K104" s="321"/>
      <c r="M104" s="239" t="str">
        <f t="shared" si="3"/>
        <v/>
      </c>
      <c r="N104" s="246" t="str">
        <f t="shared" si="4"/>
        <v/>
      </c>
      <c r="O104" s="231" t="str">
        <f t="shared" si="5"/>
        <v/>
      </c>
    </row>
    <row r="105" spans="1:15" s="57" customFormat="1" ht="16.5" customHeight="1">
      <c r="A105" s="71"/>
      <c r="B105" s="60"/>
      <c r="C105" s="72"/>
      <c r="D105" s="72"/>
      <c r="E105" s="72"/>
      <c r="F105" s="72"/>
      <c r="G105" s="319"/>
      <c r="H105" s="320"/>
      <c r="I105" s="320"/>
      <c r="J105" s="320"/>
      <c r="K105" s="321"/>
      <c r="M105" s="239" t="str">
        <f t="shared" si="3"/>
        <v/>
      </c>
      <c r="N105" s="246" t="str">
        <f t="shared" si="4"/>
        <v/>
      </c>
      <c r="O105" s="231" t="str">
        <f t="shared" si="5"/>
        <v/>
      </c>
    </row>
    <row r="106" spans="1:15" s="57" customFormat="1" ht="16.5" customHeight="1">
      <c r="A106" s="71"/>
      <c r="B106" s="60"/>
      <c r="C106" s="72"/>
      <c r="D106" s="72"/>
      <c r="E106" s="72"/>
      <c r="F106" s="72"/>
      <c r="G106" s="319"/>
      <c r="H106" s="320"/>
      <c r="I106" s="320"/>
      <c r="J106" s="320"/>
      <c r="K106" s="321"/>
      <c r="M106" s="239" t="str">
        <f t="shared" si="3"/>
        <v/>
      </c>
      <c r="N106" s="246" t="str">
        <f t="shared" si="4"/>
        <v/>
      </c>
      <c r="O106" s="231" t="str">
        <f t="shared" si="5"/>
        <v/>
      </c>
    </row>
    <row r="107" spans="1:15" s="57" customFormat="1" ht="16.5" customHeight="1">
      <c r="A107" s="71"/>
      <c r="B107" s="60"/>
      <c r="C107" s="72"/>
      <c r="D107" s="72"/>
      <c r="E107" s="72"/>
      <c r="F107" s="72"/>
      <c r="G107" s="319"/>
      <c r="H107" s="320"/>
      <c r="I107" s="320"/>
      <c r="J107" s="320"/>
      <c r="K107" s="321"/>
      <c r="M107" s="239" t="str">
        <f t="shared" si="3"/>
        <v/>
      </c>
      <c r="N107" s="246" t="str">
        <f t="shared" si="4"/>
        <v/>
      </c>
      <c r="O107" s="231" t="str">
        <f t="shared" si="5"/>
        <v/>
      </c>
    </row>
    <row r="108" spans="1:15" s="57" customFormat="1" ht="16.5" customHeight="1">
      <c r="A108" s="71"/>
      <c r="B108" s="60"/>
      <c r="C108" s="72"/>
      <c r="D108" s="72"/>
      <c r="E108" s="72"/>
      <c r="F108" s="72"/>
      <c r="G108" s="319"/>
      <c r="H108" s="320"/>
      <c r="I108" s="320"/>
      <c r="J108" s="320"/>
      <c r="K108" s="321"/>
      <c r="M108" s="239" t="str">
        <f t="shared" ref="M108:M171" si="6">IF(OR(A108="",A108="-"),"",A108)</f>
        <v/>
      </c>
      <c r="N108" s="246" t="str">
        <f t="shared" ref="N108:N171" si="7">IF(B108="","",B108)</f>
        <v/>
      </c>
      <c r="O108" s="231" t="str">
        <f t="shared" ref="O108:O171" si="8">IF(COUNTA(A108:K108)=0,"",IF(COUNTA(A108:B108,D108:F108)&gt;=3,0,1))</f>
        <v/>
      </c>
    </row>
    <row r="109" spans="1:15" s="57" customFormat="1" ht="16.5" customHeight="1">
      <c r="A109" s="71"/>
      <c r="B109" s="60"/>
      <c r="C109" s="72"/>
      <c r="D109" s="72"/>
      <c r="E109" s="72"/>
      <c r="F109" s="72"/>
      <c r="G109" s="319"/>
      <c r="H109" s="320"/>
      <c r="I109" s="320"/>
      <c r="J109" s="320"/>
      <c r="K109" s="321"/>
      <c r="M109" s="239" t="str">
        <f t="shared" si="6"/>
        <v/>
      </c>
      <c r="N109" s="246" t="str">
        <f t="shared" si="7"/>
        <v/>
      </c>
      <c r="O109" s="231" t="str">
        <f t="shared" si="8"/>
        <v/>
      </c>
    </row>
    <row r="110" spans="1:15" s="57" customFormat="1" ht="16.5" customHeight="1">
      <c r="A110" s="71"/>
      <c r="B110" s="60"/>
      <c r="C110" s="72"/>
      <c r="D110" s="72"/>
      <c r="E110" s="72"/>
      <c r="F110" s="72"/>
      <c r="G110" s="319"/>
      <c r="H110" s="320"/>
      <c r="I110" s="320"/>
      <c r="J110" s="320"/>
      <c r="K110" s="321"/>
      <c r="M110" s="239" t="str">
        <f t="shared" si="6"/>
        <v/>
      </c>
      <c r="N110" s="246" t="str">
        <f t="shared" si="7"/>
        <v/>
      </c>
      <c r="O110" s="231" t="str">
        <f t="shared" si="8"/>
        <v/>
      </c>
    </row>
    <row r="111" spans="1:15" s="57" customFormat="1" ht="16.5" customHeight="1">
      <c r="A111" s="71"/>
      <c r="B111" s="60"/>
      <c r="C111" s="72"/>
      <c r="D111" s="72"/>
      <c r="E111" s="72"/>
      <c r="F111" s="72"/>
      <c r="G111" s="319"/>
      <c r="H111" s="320"/>
      <c r="I111" s="320"/>
      <c r="J111" s="320"/>
      <c r="K111" s="321"/>
      <c r="M111" s="239" t="str">
        <f t="shared" si="6"/>
        <v/>
      </c>
      <c r="N111" s="246" t="str">
        <f t="shared" si="7"/>
        <v/>
      </c>
      <c r="O111" s="231" t="str">
        <f t="shared" si="8"/>
        <v/>
      </c>
    </row>
    <row r="112" spans="1:15" s="57" customFormat="1" ht="16.5" customHeight="1">
      <c r="A112" s="71"/>
      <c r="B112" s="60"/>
      <c r="C112" s="72"/>
      <c r="D112" s="72"/>
      <c r="E112" s="72"/>
      <c r="F112" s="72"/>
      <c r="G112" s="319"/>
      <c r="H112" s="320"/>
      <c r="I112" s="320"/>
      <c r="J112" s="320"/>
      <c r="K112" s="321"/>
      <c r="M112" s="239" t="str">
        <f t="shared" si="6"/>
        <v/>
      </c>
      <c r="N112" s="246" t="str">
        <f t="shared" si="7"/>
        <v/>
      </c>
      <c r="O112" s="231" t="str">
        <f t="shared" si="8"/>
        <v/>
      </c>
    </row>
    <row r="113" spans="1:15" s="57" customFormat="1" ht="16.5" customHeight="1">
      <c r="A113" s="71"/>
      <c r="B113" s="60"/>
      <c r="C113" s="72"/>
      <c r="D113" s="72"/>
      <c r="E113" s="72"/>
      <c r="F113" s="72"/>
      <c r="G113" s="319"/>
      <c r="H113" s="320"/>
      <c r="I113" s="320"/>
      <c r="J113" s="320"/>
      <c r="K113" s="321"/>
      <c r="M113" s="239" t="str">
        <f t="shared" si="6"/>
        <v/>
      </c>
      <c r="N113" s="246" t="str">
        <f t="shared" si="7"/>
        <v/>
      </c>
      <c r="O113" s="231" t="str">
        <f t="shared" si="8"/>
        <v/>
      </c>
    </row>
    <row r="114" spans="1:15" s="57" customFormat="1" ht="16.5" customHeight="1">
      <c r="A114" s="71"/>
      <c r="B114" s="60"/>
      <c r="C114" s="72"/>
      <c r="D114" s="72"/>
      <c r="E114" s="72"/>
      <c r="F114" s="72"/>
      <c r="G114" s="319"/>
      <c r="H114" s="320"/>
      <c r="I114" s="320"/>
      <c r="J114" s="320"/>
      <c r="K114" s="321"/>
      <c r="M114" s="239" t="str">
        <f t="shared" si="6"/>
        <v/>
      </c>
      <c r="N114" s="246" t="str">
        <f t="shared" si="7"/>
        <v/>
      </c>
      <c r="O114" s="231" t="str">
        <f t="shared" si="8"/>
        <v/>
      </c>
    </row>
    <row r="115" spans="1:15" s="57" customFormat="1" ht="16.5" customHeight="1">
      <c r="A115" s="71"/>
      <c r="B115" s="60"/>
      <c r="C115" s="72"/>
      <c r="D115" s="72"/>
      <c r="E115" s="72"/>
      <c r="F115" s="72"/>
      <c r="G115" s="319"/>
      <c r="H115" s="320"/>
      <c r="I115" s="320"/>
      <c r="J115" s="320"/>
      <c r="K115" s="321"/>
      <c r="M115" s="239" t="str">
        <f t="shared" si="6"/>
        <v/>
      </c>
      <c r="N115" s="246" t="str">
        <f t="shared" si="7"/>
        <v/>
      </c>
      <c r="O115" s="231" t="str">
        <f t="shared" si="8"/>
        <v/>
      </c>
    </row>
    <row r="116" spans="1:15" s="57" customFormat="1" ht="16.5" customHeight="1">
      <c r="A116" s="71"/>
      <c r="B116" s="60"/>
      <c r="C116" s="72"/>
      <c r="D116" s="72"/>
      <c r="E116" s="72"/>
      <c r="F116" s="72"/>
      <c r="G116" s="319"/>
      <c r="H116" s="320"/>
      <c r="I116" s="320"/>
      <c r="J116" s="320"/>
      <c r="K116" s="321"/>
      <c r="M116" s="239" t="str">
        <f t="shared" si="6"/>
        <v/>
      </c>
      <c r="N116" s="246" t="str">
        <f t="shared" si="7"/>
        <v/>
      </c>
      <c r="O116" s="231" t="str">
        <f t="shared" si="8"/>
        <v/>
      </c>
    </row>
    <row r="117" spans="1:15" s="57" customFormat="1" ht="16.5" customHeight="1">
      <c r="A117" s="71"/>
      <c r="B117" s="60"/>
      <c r="C117" s="72"/>
      <c r="D117" s="72"/>
      <c r="E117" s="72"/>
      <c r="F117" s="72"/>
      <c r="G117" s="319"/>
      <c r="H117" s="320"/>
      <c r="I117" s="320"/>
      <c r="J117" s="320"/>
      <c r="K117" s="321"/>
      <c r="M117" s="239" t="str">
        <f t="shared" si="6"/>
        <v/>
      </c>
      <c r="N117" s="246" t="str">
        <f t="shared" si="7"/>
        <v/>
      </c>
      <c r="O117" s="231" t="str">
        <f t="shared" si="8"/>
        <v/>
      </c>
    </row>
    <row r="118" spans="1:15" s="57" customFormat="1" ht="16.5" customHeight="1">
      <c r="A118" s="71"/>
      <c r="B118" s="60"/>
      <c r="C118" s="72"/>
      <c r="D118" s="72"/>
      <c r="E118" s="72"/>
      <c r="F118" s="72"/>
      <c r="G118" s="319"/>
      <c r="H118" s="320"/>
      <c r="I118" s="320"/>
      <c r="J118" s="320"/>
      <c r="K118" s="321"/>
      <c r="M118" s="239" t="str">
        <f t="shared" si="6"/>
        <v/>
      </c>
      <c r="N118" s="246" t="str">
        <f t="shared" si="7"/>
        <v/>
      </c>
      <c r="O118" s="231" t="str">
        <f t="shared" si="8"/>
        <v/>
      </c>
    </row>
    <row r="119" spans="1:15" s="57" customFormat="1" ht="16.5" customHeight="1">
      <c r="A119" s="71"/>
      <c r="B119" s="60"/>
      <c r="C119" s="72"/>
      <c r="D119" s="72"/>
      <c r="E119" s="72"/>
      <c r="F119" s="72"/>
      <c r="G119" s="319"/>
      <c r="H119" s="320"/>
      <c r="I119" s="320"/>
      <c r="J119" s="320"/>
      <c r="K119" s="321"/>
      <c r="M119" s="239" t="str">
        <f t="shared" si="6"/>
        <v/>
      </c>
      <c r="N119" s="246" t="str">
        <f t="shared" si="7"/>
        <v/>
      </c>
      <c r="O119" s="231" t="str">
        <f t="shared" si="8"/>
        <v/>
      </c>
    </row>
    <row r="120" spans="1:15" s="57" customFormat="1" ht="16.5" customHeight="1">
      <c r="A120" s="71"/>
      <c r="B120" s="60"/>
      <c r="C120" s="72"/>
      <c r="D120" s="72"/>
      <c r="E120" s="72"/>
      <c r="F120" s="72"/>
      <c r="G120" s="319"/>
      <c r="H120" s="320"/>
      <c r="I120" s="320"/>
      <c r="J120" s="320"/>
      <c r="K120" s="321"/>
      <c r="M120" s="239" t="str">
        <f t="shared" si="6"/>
        <v/>
      </c>
      <c r="N120" s="246" t="str">
        <f t="shared" si="7"/>
        <v/>
      </c>
      <c r="O120" s="231" t="str">
        <f t="shared" si="8"/>
        <v/>
      </c>
    </row>
    <row r="121" spans="1:15" s="57" customFormat="1" ht="16.5" customHeight="1">
      <c r="A121" s="71"/>
      <c r="B121" s="60"/>
      <c r="C121" s="72"/>
      <c r="D121" s="72"/>
      <c r="E121" s="72"/>
      <c r="F121" s="72"/>
      <c r="G121" s="319"/>
      <c r="H121" s="320"/>
      <c r="I121" s="320"/>
      <c r="J121" s="320"/>
      <c r="K121" s="321"/>
      <c r="M121" s="239" t="str">
        <f t="shared" si="6"/>
        <v/>
      </c>
      <c r="N121" s="246" t="str">
        <f t="shared" si="7"/>
        <v/>
      </c>
      <c r="O121" s="231" t="str">
        <f t="shared" si="8"/>
        <v/>
      </c>
    </row>
    <row r="122" spans="1:15" s="57" customFormat="1" ht="16.5" customHeight="1">
      <c r="A122" s="71"/>
      <c r="B122" s="60"/>
      <c r="C122" s="72"/>
      <c r="D122" s="72"/>
      <c r="E122" s="72"/>
      <c r="F122" s="72"/>
      <c r="G122" s="319"/>
      <c r="H122" s="320"/>
      <c r="I122" s="320"/>
      <c r="J122" s="320"/>
      <c r="K122" s="321"/>
      <c r="M122" s="239" t="str">
        <f t="shared" si="6"/>
        <v/>
      </c>
      <c r="N122" s="246" t="str">
        <f t="shared" si="7"/>
        <v/>
      </c>
      <c r="O122" s="231" t="str">
        <f t="shared" si="8"/>
        <v/>
      </c>
    </row>
    <row r="123" spans="1:15" s="57" customFormat="1" ht="16.5" customHeight="1">
      <c r="A123" s="71"/>
      <c r="B123" s="60"/>
      <c r="C123" s="72"/>
      <c r="D123" s="72"/>
      <c r="E123" s="72"/>
      <c r="F123" s="72"/>
      <c r="G123" s="319"/>
      <c r="H123" s="320"/>
      <c r="I123" s="320"/>
      <c r="J123" s="320"/>
      <c r="K123" s="321"/>
      <c r="M123" s="239" t="str">
        <f t="shared" si="6"/>
        <v/>
      </c>
      <c r="N123" s="246" t="str">
        <f t="shared" si="7"/>
        <v/>
      </c>
      <c r="O123" s="231" t="str">
        <f t="shared" si="8"/>
        <v/>
      </c>
    </row>
    <row r="124" spans="1:15" s="57" customFormat="1" ht="16.5" customHeight="1">
      <c r="A124" s="71"/>
      <c r="B124" s="60"/>
      <c r="C124" s="72"/>
      <c r="D124" s="72"/>
      <c r="E124" s="72"/>
      <c r="F124" s="72"/>
      <c r="G124" s="319"/>
      <c r="H124" s="320"/>
      <c r="I124" s="320"/>
      <c r="J124" s="320"/>
      <c r="K124" s="321"/>
      <c r="M124" s="239" t="str">
        <f t="shared" si="6"/>
        <v/>
      </c>
      <c r="N124" s="246" t="str">
        <f t="shared" si="7"/>
        <v/>
      </c>
      <c r="O124" s="231" t="str">
        <f t="shared" si="8"/>
        <v/>
      </c>
    </row>
    <row r="125" spans="1:15" s="57" customFormat="1" ht="16.5" customHeight="1">
      <c r="A125" s="71"/>
      <c r="B125" s="60"/>
      <c r="C125" s="72"/>
      <c r="D125" s="72"/>
      <c r="E125" s="72"/>
      <c r="F125" s="72"/>
      <c r="G125" s="319"/>
      <c r="H125" s="320"/>
      <c r="I125" s="320"/>
      <c r="J125" s="320"/>
      <c r="K125" s="321"/>
      <c r="M125" s="239" t="str">
        <f t="shared" si="6"/>
        <v/>
      </c>
      <c r="N125" s="246" t="str">
        <f t="shared" si="7"/>
        <v/>
      </c>
      <c r="O125" s="231" t="str">
        <f t="shared" si="8"/>
        <v/>
      </c>
    </row>
    <row r="126" spans="1:15" s="57" customFormat="1" ht="16.5" customHeight="1">
      <c r="A126" s="71"/>
      <c r="B126" s="60"/>
      <c r="C126" s="72"/>
      <c r="D126" s="72"/>
      <c r="E126" s="72"/>
      <c r="F126" s="72"/>
      <c r="G126" s="319"/>
      <c r="H126" s="320"/>
      <c r="I126" s="320"/>
      <c r="J126" s="320"/>
      <c r="K126" s="321"/>
      <c r="M126" s="239" t="str">
        <f t="shared" si="6"/>
        <v/>
      </c>
      <c r="N126" s="246" t="str">
        <f t="shared" si="7"/>
        <v/>
      </c>
      <c r="O126" s="231" t="str">
        <f t="shared" si="8"/>
        <v/>
      </c>
    </row>
    <row r="127" spans="1:15" s="57" customFormat="1" ht="16.5" customHeight="1">
      <c r="A127" s="71"/>
      <c r="B127" s="60"/>
      <c r="C127" s="72"/>
      <c r="D127" s="72"/>
      <c r="E127" s="72"/>
      <c r="F127" s="72"/>
      <c r="G127" s="319"/>
      <c r="H127" s="320"/>
      <c r="I127" s="320"/>
      <c r="J127" s="320"/>
      <c r="K127" s="321"/>
      <c r="M127" s="239" t="str">
        <f t="shared" si="6"/>
        <v/>
      </c>
      <c r="N127" s="246" t="str">
        <f t="shared" si="7"/>
        <v/>
      </c>
      <c r="O127" s="231" t="str">
        <f t="shared" si="8"/>
        <v/>
      </c>
    </row>
    <row r="128" spans="1:15" s="57" customFormat="1" ht="16.5" customHeight="1">
      <c r="A128" s="71"/>
      <c r="B128" s="60"/>
      <c r="C128" s="72"/>
      <c r="D128" s="72"/>
      <c r="E128" s="72"/>
      <c r="F128" s="72"/>
      <c r="G128" s="319"/>
      <c r="H128" s="320"/>
      <c r="I128" s="320"/>
      <c r="J128" s="320"/>
      <c r="K128" s="321"/>
      <c r="M128" s="239" t="str">
        <f t="shared" si="6"/>
        <v/>
      </c>
      <c r="N128" s="246" t="str">
        <f t="shared" si="7"/>
        <v/>
      </c>
      <c r="O128" s="231" t="str">
        <f t="shared" si="8"/>
        <v/>
      </c>
    </row>
    <row r="129" spans="1:15" s="57" customFormat="1" ht="16.5" customHeight="1">
      <c r="A129" s="71"/>
      <c r="B129" s="60"/>
      <c r="C129" s="72"/>
      <c r="D129" s="72"/>
      <c r="E129" s="72"/>
      <c r="F129" s="72"/>
      <c r="G129" s="319"/>
      <c r="H129" s="320"/>
      <c r="I129" s="320"/>
      <c r="J129" s="320"/>
      <c r="K129" s="321"/>
      <c r="M129" s="239" t="str">
        <f t="shared" si="6"/>
        <v/>
      </c>
      <c r="N129" s="246" t="str">
        <f t="shared" si="7"/>
        <v/>
      </c>
      <c r="O129" s="231" t="str">
        <f t="shared" si="8"/>
        <v/>
      </c>
    </row>
    <row r="130" spans="1:15" s="57" customFormat="1" ht="16.5" customHeight="1">
      <c r="A130" s="71"/>
      <c r="B130" s="60"/>
      <c r="C130" s="72"/>
      <c r="D130" s="72"/>
      <c r="E130" s="72"/>
      <c r="F130" s="72"/>
      <c r="G130" s="319"/>
      <c r="H130" s="320"/>
      <c r="I130" s="320"/>
      <c r="J130" s="320"/>
      <c r="K130" s="321"/>
      <c r="M130" s="239" t="str">
        <f t="shared" si="6"/>
        <v/>
      </c>
      <c r="N130" s="246" t="str">
        <f t="shared" si="7"/>
        <v/>
      </c>
      <c r="O130" s="231" t="str">
        <f t="shared" si="8"/>
        <v/>
      </c>
    </row>
    <row r="131" spans="1:15" s="57" customFormat="1" ht="16.5" customHeight="1">
      <c r="A131" s="71"/>
      <c r="B131" s="60"/>
      <c r="C131" s="72"/>
      <c r="D131" s="72"/>
      <c r="E131" s="72"/>
      <c r="F131" s="72"/>
      <c r="G131" s="319"/>
      <c r="H131" s="320"/>
      <c r="I131" s="320"/>
      <c r="J131" s="320"/>
      <c r="K131" s="321"/>
      <c r="M131" s="239" t="str">
        <f t="shared" si="6"/>
        <v/>
      </c>
      <c r="N131" s="246" t="str">
        <f t="shared" si="7"/>
        <v/>
      </c>
      <c r="O131" s="231" t="str">
        <f t="shared" si="8"/>
        <v/>
      </c>
    </row>
    <row r="132" spans="1:15" s="57" customFormat="1" ht="16.5" customHeight="1">
      <c r="A132" s="71"/>
      <c r="B132" s="60"/>
      <c r="C132" s="72"/>
      <c r="D132" s="72"/>
      <c r="E132" s="72"/>
      <c r="F132" s="72"/>
      <c r="G132" s="319"/>
      <c r="H132" s="320"/>
      <c r="I132" s="320"/>
      <c r="J132" s="320"/>
      <c r="K132" s="321"/>
      <c r="M132" s="239" t="str">
        <f t="shared" si="6"/>
        <v/>
      </c>
      <c r="N132" s="246" t="str">
        <f t="shared" si="7"/>
        <v/>
      </c>
      <c r="O132" s="231" t="str">
        <f t="shared" si="8"/>
        <v/>
      </c>
    </row>
    <row r="133" spans="1:15" s="57" customFormat="1" ht="16.5" customHeight="1">
      <c r="A133" s="71"/>
      <c r="B133" s="60"/>
      <c r="C133" s="72"/>
      <c r="D133" s="72"/>
      <c r="E133" s="72"/>
      <c r="F133" s="72"/>
      <c r="G133" s="319"/>
      <c r="H133" s="320"/>
      <c r="I133" s="320"/>
      <c r="J133" s="320"/>
      <c r="K133" s="321"/>
      <c r="M133" s="239" t="str">
        <f t="shared" si="6"/>
        <v/>
      </c>
      <c r="N133" s="246" t="str">
        <f t="shared" si="7"/>
        <v/>
      </c>
      <c r="O133" s="231" t="str">
        <f t="shared" si="8"/>
        <v/>
      </c>
    </row>
    <row r="134" spans="1:15" s="57" customFormat="1" ht="16.5" customHeight="1">
      <c r="A134" s="71"/>
      <c r="B134" s="60"/>
      <c r="C134" s="72"/>
      <c r="D134" s="72"/>
      <c r="E134" s="72"/>
      <c r="F134" s="72"/>
      <c r="G134" s="319"/>
      <c r="H134" s="320"/>
      <c r="I134" s="320"/>
      <c r="J134" s="320"/>
      <c r="K134" s="321"/>
      <c r="M134" s="239" t="str">
        <f t="shared" si="6"/>
        <v/>
      </c>
      <c r="N134" s="246" t="str">
        <f t="shared" si="7"/>
        <v/>
      </c>
      <c r="O134" s="231" t="str">
        <f t="shared" si="8"/>
        <v/>
      </c>
    </row>
    <row r="135" spans="1:15" s="57" customFormat="1" ht="16.5" customHeight="1">
      <c r="A135" s="71"/>
      <c r="B135" s="60"/>
      <c r="C135" s="72"/>
      <c r="D135" s="72"/>
      <c r="E135" s="72"/>
      <c r="F135" s="72"/>
      <c r="G135" s="319"/>
      <c r="H135" s="320"/>
      <c r="I135" s="320"/>
      <c r="J135" s="320"/>
      <c r="K135" s="321"/>
      <c r="M135" s="239" t="str">
        <f t="shared" si="6"/>
        <v/>
      </c>
      <c r="N135" s="246" t="str">
        <f t="shared" si="7"/>
        <v/>
      </c>
      <c r="O135" s="231" t="str">
        <f t="shared" si="8"/>
        <v/>
      </c>
    </row>
    <row r="136" spans="1:15" s="57" customFormat="1" ht="16.5" customHeight="1">
      <c r="A136" s="71"/>
      <c r="B136" s="60"/>
      <c r="C136" s="72"/>
      <c r="D136" s="72"/>
      <c r="E136" s="72"/>
      <c r="F136" s="72"/>
      <c r="G136" s="319"/>
      <c r="H136" s="320"/>
      <c r="I136" s="320"/>
      <c r="J136" s="320"/>
      <c r="K136" s="321"/>
      <c r="M136" s="239" t="str">
        <f t="shared" si="6"/>
        <v/>
      </c>
      <c r="N136" s="246" t="str">
        <f t="shared" si="7"/>
        <v/>
      </c>
      <c r="O136" s="231" t="str">
        <f t="shared" si="8"/>
        <v/>
      </c>
    </row>
    <row r="137" spans="1:15" s="57" customFormat="1" ht="16.5" customHeight="1">
      <c r="A137" s="71"/>
      <c r="B137" s="60"/>
      <c r="C137" s="72"/>
      <c r="D137" s="72"/>
      <c r="E137" s="72"/>
      <c r="F137" s="72"/>
      <c r="G137" s="319"/>
      <c r="H137" s="320"/>
      <c r="I137" s="320"/>
      <c r="J137" s="320"/>
      <c r="K137" s="321"/>
      <c r="M137" s="239" t="str">
        <f t="shared" si="6"/>
        <v/>
      </c>
      <c r="N137" s="246" t="str">
        <f t="shared" si="7"/>
        <v/>
      </c>
      <c r="O137" s="231" t="str">
        <f t="shared" si="8"/>
        <v/>
      </c>
    </row>
    <row r="138" spans="1:15" s="57" customFormat="1" ht="16.5" customHeight="1">
      <c r="A138" s="71"/>
      <c r="B138" s="60"/>
      <c r="C138" s="72"/>
      <c r="D138" s="72"/>
      <c r="E138" s="72"/>
      <c r="F138" s="72"/>
      <c r="G138" s="319"/>
      <c r="H138" s="320"/>
      <c r="I138" s="320"/>
      <c r="J138" s="320"/>
      <c r="K138" s="321"/>
      <c r="M138" s="239" t="str">
        <f t="shared" si="6"/>
        <v/>
      </c>
      <c r="N138" s="246" t="str">
        <f t="shared" si="7"/>
        <v/>
      </c>
      <c r="O138" s="231" t="str">
        <f t="shared" si="8"/>
        <v/>
      </c>
    </row>
    <row r="139" spans="1:15" s="57" customFormat="1" ht="16.5" customHeight="1">
      <c r="A139" s="71"/>
      <c r="B139" s="60"/>
      <c r="C139" s="72"/>
      <c r="D139" s="72"/>
      <c r="E139" s="72"/>
      <c r="F139" s="72"/>
      <c r="G139" s="319"/>
      <c r="H139" s="320"/>
      <c r="I139" s="320"/>
      <c r="J139" s="320"/>
      <c r="K139" s="321"/>
      <c r="M139" s="239" t="str">
        <f t="shared" si="6"/>
        <v/>
      </c>
      <c r="N139" s="246" t="str">
        <f t="shared" si="7"/>
        <v/>
      </c>
      <c r="O139" s="231" t="str">
        <f t="shared" si="8"/>
        <v/>
      </c>
    </row>
    <row r="140" spans="1:15" s="57" customFormat="1" ht="17.25" customHeight="1">
      <c r="A140" s="71"/>
      <c r="B140" s="60"/>
      <c r="C140" s="72"/>
      <c r="D140" s="72"/>
      <c r="E140" s="72"/>
      <c r="F140" s="72"/>
      <c r="G140" s="319"/>
      <c r="H140" s="320"/>
      <c r="I140" s="320"/>
      <c r="J140" s="320"/>
      <c r="K140" s="321"/>
      <c r="M140" s="239" t="str">
        <f t="shared" si="6"/>
        <v/>
      </c>
      <c r="N140" s="246" t="str">
        <f t="shared" si="7"/>
        <v/>
      </c>
      <c r="O140" s="231" t="str">
        <f t="shared" si="8"/>
        <v/>
      </c>
    </row>
    <row r="141" spans="1:15" s="57" customFormat="1" ht="17.25" customHeight="1">
      <c r="A141" s="71"/>
      <c r="B141" s="60"/>
      <c r="C141" s="72"/>
      <c r="D141" s="72"/>
      <c r="E141" s="72"/>
      <c r="F141" s="72"/>
      <c r="G141" s="319"/>
      <c r="H141" s="320"/>
      <c r="I141" s="320"/>
      <c r="J141" s="320"/>
      <c r="K141" s="321"/>
      <c r="M141" s="239" t="str">
        <f t="shared" si="6"/>
        <v/>
      </c>
      <c r="N141" s="246" t="str">
        <f t="shared" si="7"/>
        <v/>
      </c>
      <c r="O141" s="231" t="str">
        <f t="shared" si="8"/>
        <v/>
      </c>
    </row>
    <row r="142" spans="1:15" s="57" customFormat="1" ht="17.25" customHeight="1">
      <c r="A142" s="71"/>
      <c r="B142" s="60"/>
      <c r="C142" s="72"/>
      <c r="D142" s="72"/>
      <c r="E142" s="72"/>
      <c r="F142" s="72"/>
      <c r="G142" s="319"/>
      <c r="H142" s="320"/>
      <c r="I142" s="320"/>
      <c r="J142" s="320"/>
      <c r="K142" s="321"/>
      <c r="M142" s="239" t="str">
        <f t="shared" si="6"/>
        <v/>
      </c>
      <c r="N142" s="246" t="str">
        <f t="shared" si="7"/>
        <v/>
      </c>
      <c r="O142" s="231" t="str">
        <f t="shared" si="8"/>
        <v/>
      </c>
    </row>
    <row r="143" spans="1:15" s="57" customFormat="1" ht="17.25" customHeight="1">
      <c r="A143" s="71"/>
      <c r="B143" s="60"/>
      <c r="C143" s="72"/>
      <c r="D143" s="72"/>
      <c r="E143" s="72"/>
      <c r="F143" s="72"/>
      <c r="G143" s="319"/>
      <c r="H143" s="320"/>
      <c r="I143" s="320"/>
      <c r="J143" s="320"/>
      <c r="K143" s="321"/>
      <c r="M143" s="239" t="str">
        <f t="shared" si="6"/>
        <v/>
      </c>
      <c r="N143" s="246" t="str">
        <f t="shared" si="7"/>
        <v/>
      </c>
      <c r="O143" s="231" t="str">
        <f t="shared" si="8"/>
        <v/>
      </c>
    </row>
    <row r="144" spans="1:15" s="57" customFormat="1" ht="17.25" customHeight="1">
      <c r="A144" s="71"/>
      <c r="B144" s="60"/>
      <c r="C144" s="72"/>
      <c r="D144" s="72"/>
      <c r="E144" s="72"/>
      <c r="F144" s="72"/>
      <c r="G144" s="319"/>
      <c r="H144" s="320"/>
      <c r="I144" s="320"/>
      <c r="J144" s="320"/>
      <c r="K144" s="321"/>
      <c r="M144" s="239" t="str">
        <f t="shared" si="6"/>
        <v/>
      </c>
      <c r="N144" s="246" t="str">
        <f t="shared" si="7"/>
        <v/>
      </c>
      <c r="O144" s="231" t="str">
        <f t="shared" si="8"/>
        <v/>
      </c>
    </row>
    <row r="145" spans="1:15" s="57" customFormat="1" ht="17.25" customHeight="1">
      <c r="A145" s="71"/>
      <c r="B145" s="60"/>
      <c r="C145" s="72"/>
      <c r="D145" s="72"/>
      <c r="E145" s="72"/>
      <c r="F145" s="72"/>
      <c r="G145" s="319"/>
      <c r="H145" s="320"/>
      <c r="I145" s="320"/>
      <c r="J145" s="320"/>
      <c r="K145" s="321"/>
      <c r="M145" s="239" t="str">
        <f t="shared" si="6"/>
        <v/>
      </c>
      <c r="N145" s="246" t="str">
        <f t="shared" si="7"/>
        <v/>
      </c>
      <c r="O145" s="231" t="str">
        <f t="shared" si="8"/>
        <v/>
      </c>
    </row>
    <row r="146" spans="1:15" s="57" customFormat="1" ht="17.25" customHeight="1">
      <c r="A146" s="71"/>
      <c r="B146" s="60"/>
      <c r="C146" s="72"/>
      <c r="D146" s="72"/>
      <c r="E146" s="72"/>
      <c r="F146" s="72"/>
      <c r="G146" s="319"/>
      <c r="H146" s="320"/>
      <c r="I146" s="320"/>
      <c r="J146" s="320"/>
      <c r="K146" s="321"/>
      <c r="M146" s="239" t="str">
        <f t="shared" si="6"/>
        <v/>
      </c>
      <c r="N146" s="246" t="str">
        <f t="shared" si="7"/>
        <v/>
      </c>
      <c r="O146" s="231" t="str">
        <f t="shared" si="8"/>
        <v/>
      </c>
    </row>
    <row r="147" spans="1:15" s="57" customFormat="1" ht="17.25" customHeight="1">
      <c r="A147" s="71"/>
      <c r="B147" s="60"/>
      <c r="C147" s="72"/>
      <c r="D147" s="72"/>
      <c r="E147" s="72"/>
      <c r="F147" s="72"/>
      <c r="G147" s="319"/>
      <c r="H147" s="320"/>
      <c r="I147" s="320"/>
      <c r="J147" s="320"/>
      <c r="K147" s="321"/>
      <c r="M147" s="239" t="str">
        <f t="shared" si="6"/>
        <v/>
      </c>
      <c r="N147" s="246" t="str">
        <f t="shared" si="7"/>
        <v/>
      </c>
      <c r="O147" s="231" t="str">
        <f t="shared" si="8"/>
        <v/>
      </c>
    </row>
    <row r="148" spans="1:15" s="57" customFormat="1" ht="17.25" customHeight="1">
      <c r="A148" s="71"/>
      <c r="B148" s="60"/>
      <c r="C148" s="72"/>
      <c r="D148" s="72"/>
      <c r="E148" s="72"/>
      <c r="F148" s="72"/>
      <c r="G148" s="319"/>
      <c r="H148" s="320"/>
      <c r="I148" s="320"/>
      <c r="J148" s="320"/>
      <c r="K148" s="321"/>
      <c r="M148" s="239" t="str">
        <f t="shared" si="6"/>
        <v/>
      </c>
      <c r="N148" s="246" t="str">
        <f t="shared" si="7"/>
        <v/>
      </c>
      <c r="O148" s="231" t="str">
        <f t="shared" si="8"/>
        <v/>
      </c>
    </row>
    <row r="149" spans="1:15" s="57" customFormat="1" ht="17.25" customHeight="1">
      <c r="A149" s="71"/>
      <c r="B149" s="60"/>
      <c r="C149" s="72"/>
      <c r="D149" s="72"/>
      <c r="E149" s="72"/>
      <c r="F149" s="72"/>
      <c r="G149" s="319"/>
      <c r="H149" s="320"/>
      <c r="I149" s="320"/>
      <c r="J149" s="320"/>
      <c r="K149" s="321"/>
      <c r="M149" s="239" t="str">
        <f t="shared" si="6"/>
        <v/>
      </c>
      <c r="N149" s="246" t="str">
        <f t="shared" si="7"/>
        <v/>
      </c>
      <c r="O149" s="231" t="str">
        <f t="shared" si="8"/>
        <v/>
      </c>
    </row>
    <row r="150" spans="1:15" s="57" customFormat="1" ht="17.25" customHeight="1">
      <c r="A150" s="71"/>
      <c r="B150" s="60"/>
      <c r="C150" s="72"/>
      <c r="D150" s="72"/>
      <c r="E150" s="72"/>
      <c r="F150" s="72"/>
      <c r="G150" s="319"/>
      <c r="H150" s="320"/>
      <c r="I150" s="320"/>
      <c r="J150" s="320"/>
      <c r="K150" s="321"/>
      <c r="M150" s="239" t="str">
        <f t="shared" si="6"/>
        <v/>
      </c>
      <c r="N150" s="246" t="str">
        <f t="shared" si="7"/>
        <v/>
      </c>
      <c r="O150" s="231" t="str">
        <f t="shared" si="8"/>
        <v/>
      </c>
    </row>
    <row r="151" spans="1:15" s="57" customFormat="1" ht="17.25" customHeight="1">
      <c r="A151" s="71"/>
      <c r="B151" s="60"/>
      <c r="C151" s="72"/>
      <c r="D151" s="72"/>
      <c r="E151" s="72"/>
      <c r="F151" s="72"/>
      <c r="G151" s="319"/>
      <c r="H151" s="320"/>
      <c r="I151" s="320"/>
      <c r="J151" s="320"/>
      <c r="K151" s="321"/>
      <c r="M151" s="239" t="str">
        <f t="shared" si="6"/>
        <v/>
      </c>
      <c r="N151" s="246" t="str">
        <f t="shared" si="7"/>
        <v/>
      </c>
      <c r="O151" s="231" t="str">
        <f t="shared" si="8"/>
        <v/>
      </c>
    </row>
    <row r="152" spans="1:15" s="57" customFormat="1" ht="17.25" customHeight="1">
      <c r="A152" s="71"/>
      <c r="B152" s="60"/>
      <c r="C152" s="72"/>
      <c r="D152" s="72"/>
      <c r="E152" s="72"/>
      <c r="F152" s="72"/>
      <c r="G152" s="319"/>
      <c r="H152" s="320"/>
      <c r="I152" s="320"/>
      <c r="J152" s="320"/>
      <c r="K152" s="321"/>
      <c r="M152" s="239" t="str">
        <f t="shared" si="6"/>
        <v/>
      </c>
      <c r="N152" s="246" t="str">
        <f t="shared" si="7"/>
        <v/>
      </c>
      <c r="O152" s="231" t="str">
        <f t="shared" si="8"/>
        <v/>
      </c>
    </row>
    <row r="153" spans="1:15" s="57" customFormat="1" ht="17.25" customHeight="1">
      <c r="A153" s="71"/>
      <c r="B153" s="60"/>
      <c r="C153" s="72"/>
      <c r="D153" s="72"/>
      <c r="E153" s="72"/>
      <c r="F153" s="72"/>
      <c r="G153" s="319"/>
      <c r="H153" s="320"/>
      <c r="I153" s="320"/>
      <c r="J153" s="320"/>
      <c r="K153" s="321"/>
      <c r="M153" s="239" t="str">
        <f t="shared" si="6"/>
        <v/>
      </c>
      <c r="N153" s="246" t="str">
        <f t="shared" si="7"/>
        <v/>
      </c>
      <c r="O153" s="231" t="str">
        <f t="shared" si="8"/>
        <v/>
      </c>
    </row>
    <row r="154" spans="1:15" s="57" customFormat="1" ht="17.25" customHeight="1">
      <c r="A154" s="71"/>
      <c r="B154" s="60"/>
      <c r="C154" s="72"/>
      <c r="D154" s="72"/>
      <c r="E154" s="72"/>
      <c r="F154" s="72"/>
      <c r="G154" s="319"/>
      <c r="H154" s="320"/>
      <c r="I154" s="320"/>
      <c r="J154" s="320"/>
      <c r="K154" s="321"/>
      <c r="M154" s="239" t="str">
        <f t="shared" si="6"/>
        <v/>
      </c>
      <c r="N154" s="246" t="str">
        <f t="shared" si="7"/>
        <v/>
      </c>
      <c r="O154" s="231" t="str">
        <f t="shared" si="8"/>
        <v/>
      </c>
    </row>
    <row r="155" spans="1:15" s="57" customFormat="1" ht="17.25" customHeight="1">
      <c r="A155" s="71"/>
      <c r="B155" s="60"/>
      <c r="C155" s="72"/>
      <c r="D155" s="72"/>
      <c r="E155" s="72"/>
      <c r="F155" s="72"/>
      <c r="G155" s="319"/>
      <c r="H155" s="320"/>
      <c r="I155" s="320"/>
      <c r="J155" s="320"/>
      <c r="K155" s="321"/>
      <c r="M155" s="239" t="str">
        <f t="shared" si="6"/>
        <v/>
      </c>
      <c r="N155" s="246" t="str">
        <f t="shared" si="7"/>
        <v/>
      </c>
      <c r="O155" s="231" t="str">
        <f t="shared" si="8"/>
        <v/>
      </c>
    </row>
    <row r="156" spans="1:15" s="57" customFormat="1" ht="17.25" customHeight="1">
      <c r="A156" s="71"/>
      <c r="B156" s="60"/>
      <c r="C156" s="72"/>
      <c r="D156" s="72"/>
      <c r="E156" s="72"/>
      <c r="F156" s="72"/>
      <c r="G156" s="319"/>
      <c r="H156" s="320"/>
      <c r="I156" s="320"/>
      <c r="J156" s="320"/>
      <c r="K156" s="321"/>
      <c r="M156" s="239" t="str">
        <f t="shared" si="6"/>
        <v/>
      </c>
      <c r="N156" s="246" t="str">
        <f t="shared" si="7"/>
        <v/>
      </c>
      <c r="O156" s="231" t="str">
        <f t="shared" si="8"/>
        <v/>
      </c>
    </row>
    <row r="157" spans="1:15" s="57" customFormat="1" ht="17.25" customHeight="1">
      <c r="A157" s="71"/>
      <c r="B157" s="60"/>
      <c r="C157" s="72"/>
      <c r="D157" s="72"/>
      <c r="E157" s="72"/>
      <c r="F157" s="72"/>
      <c r="G157" s="319"/>
      <c r="H157" s="320"/>
      <c r="I157" s="320"/>
      <c r="J157" s="320"/>
      <c r="K157" s="321"/>
      <c r="M157" s="239" t="str">
        <f t="shared" si="6"/>
        <v/>
      </c>
      <c r="N157" s="246" t="str">
        <f t="shared" si="7"/>
        <v/>
      </c>
      <c r="O157" s="231" t="str">
        <f t="shared" si="8"/>
        <v/>
      </c>
    </row>
    <row r="158" spans="1:15" s="57" customFormat="1" ht="17.25" customHeight="1">
      <c r="A158" s="71"/>
      <c r="B158" s="60"/>
      <c r="C158" s="72"/>
      <c r="D158" s="72"/>
      <c r="E158" s="72"/>
      <c r="F158" s="72"/>
      <c r="G158" s="319"/>
      <c r="H158" s="320"/>
      <c r="I158" s="320"/>
      <c r="J158" s="320"/>
      <c r="K158" s="321"/>
      <c r="M158" s="239" t="str">
        <f t="shared" si="6"/>
        <v/>
      </c>
      <c r="N158" s="246" t="str">
        <f t="shared" si="7"/>
        <v/>
      </c>
      <c r="O158" s="231" t="str">
        <f t="shared" si="8"/>
        <v/>
      </c>
    </row>
    <row r="159" spans="1:15" s="57" customFormat="1" ht="17.25" customHeight="1">
      <c r="A159" s="71"/>
      <c r="B159" s="60"/>
      <c r="C159" s="72"/>
      <c r="D159" s="72"/>
      <c r="E159" s="72"/>
      <c r="F159" s="72"/>
      <c r="G159" s="319"/>
      <c r="H159" s="320"/>
      <c r="I159" s="320"/>
      <c r="J159" s="320"/>
      <c r="K159" s="321"/>
      <c r="M159" s="239" t="str">
        <f t="shared" si="6"/>
        <v/>
      </c>
      <c r="N159" s="246" t="str">
        <f t="shared" si="7"/>
        <v/>
      </c>
      <c r="O159" s="231" t="str">
        <f t="shared" si="8"/>
        <v/>
      </c>
    </row>
    <row r="160" spans="1:15" s="57" customFormat="1" ht="17.25" customHeight="1">
      <c r="A160" s="71"/>
      <c r="B160" s="60"/>
      <c r="C160" s="72"/>
      <c r="D160" s="72"/>
      <c r="E160" s="72"/>
      <c r="F160" s="72"/>
      <c r="G160" s="319"/>
      <c r="H160" s="320"/>
      <c r="I160" s="320"/>
      <c r="J160" s="320"/>
      <c r="K160" s="321"/>
      <c r="M160" s="239" t="str">
        <f t="shared" si="6"/>
        <v/>
      </c>
      <c r="N160" s="246" t="str">
        <f t="shared" si="7"/>
        <v/>
      </c>
      <c r="O160" s="231" t="str">
        <f t="shared" si="8"/>
        <v/>
      </c>
    </row>
    <row r="161" spans="1:15" s="57" customFormat="1" ht="17.25" customHeight="1">
      <c r="A161" s="71"/>
      <c r="B161" s="60"/>
      <c r="C161" s="72"/>
      <c r="D161" s="72"/>
      <c r="E161" s="72"/>
      <c r="F161" s="72"/>
      <c r="G161" s="319"/>
      <c r="H161" s="320"/>
      <c r="I161" s="320"/>
      <c r="J161" s="320"/>
      <c r="K161" s="321"/>
      <c r="M161" s="239" t="str">
        <f t="shared" si="6"/>
        <v/>
      </c>
      <c r="N161" s="246" t="str">
        <f t="shared" si="7"/>
        <v/>
      </c>
      <c r="O161" s="231" t="str">
        <f t="shared" si="8"/>
        <v/>
      </c>
    </row>
    <row r="162" spans="1:15" s="57" customFormat="1" ht="17.25" customHeight="1">
      <c r="A162" s="71"/>
      <c r="B162" s="60"/>
      <c r="C162" s="72"/>
      <c r="D162" s="72"/>
      <c r="E162" s="72"/>
      <c r="F162" s="72"/>
      <c r="G162" s="319"/>
      <c r="H162" s="320"/>
      <c r="I162" s="320"/>
      <c r="J162" s="320"/>
      <c r="K162" s="321"/>
      <c r="M162" s="239" t="str">
        <f t="shared" si="6"/>
        <v/>
      </c>
      <c r="N162" s="246" t="str">
        <f t="shared" si="7"/>
        <v/>
      </c>
      <c r="O162" s="231" t="str">
        <f t="shared" si="8"/>
        <v/>
      </c>
    </row>
    <row r="163" spans="1:15" s="57" customFormat="1" ht="17.25" customHeight="1">
      <c r="A163" s="71"/>
      <c r="B163" s="60"/>
      <c r="C163" s="72"/>
      <c r="D163" s="72"/>
      <c r="E163" s="72"/>
      <c r="F163" s="72"/>
      <c r="G163" s="319"/>
      <c r="H163" s="320"/>
      <c r="I163" s="320"/>
      <c r="J163" s="320"/>
      <c r="K163" s="321"/>
      <c r="M163" s="239" t="str">
        <f t="shared" si="6"/>
        <v/>
      </c>
      <c r="N163" s="246" t="str">
        <f t="shared" si="7"/>
        <v/>
      </c>
      <c r="O163" s="231" t="str">
        <f t="shared" si="8"/>
        <v/>
      </c>
    </row>
    <row r="164" spans="1:15" s="57" customFormat="1" ht="17.25" customHeight="1">
      <c r="A164" s="71"/>
      <c r="B164" s="60"/>
      <c r="C164" s="72"/>
      <c r="D164" s="72"/>
      <c r="E164" s="72"/>
      <c r="F164" s="72"/>
      <c r="G164" s="319"/>
      <c r="H164" s="320"/>
      <c r="I164" s="320"/>
      <c r="J164" s="320"/>
      <c r="K164" s="321"/>
      <c r="M164" s="239" t="str">
        <f t="shared" si="6"/>
        <v/>
      </c>
      <c r="N164" s="246" t="str">
        <f t="shared" si="7"/>
        <v/>
      </c>
      <c r="O164" s="231" t="str">
        <f t="shared" si="8"/>
        <v/>
      </c>
    </row>
    <row r="165" spans="1:15" s="57" customFormat="1" ht="17.25" customHeight="1">
      <c r="A165" s="71"/>
      <c r="B165" s="60"/>
      <c r="C165" s="72"/>
      <c r="D165" s="72"/>
      <c r="E165" s="72"/>
      <c r="F165" s="72"/>
      <c r="G165" s="319"/>
      <c r="H165" s="320"/>
      <c r="I165" s="320"/>
      <c r="J165" s="320"/>
      <c r="K165" s="321"/>
      <c r="M165" s="239" t="str">
        <f t="shared" si="6"/>
        <v/>
      </c>
      <c r="N165" s="246" t="str">
        <f t="shared" si="7"/>
        <v/>
      </c>
      <c r="O165" s="231" t="str">
        <f t="shared" si="8"/>
        <v/>
      </c>
    </row>
    <row r="166" spans="1:15" s="57" customFormat="1" ht="17.25" customHeight="1">
      <c r="A166" s="71"/>
      <c r="B166" s="60"/>
      <c r="C166" s="72"/>
      <c r="D166" s="72"/>
      <c r="E166" s="72"/>
      <c r="F166" s="72"/>
      <c r="G166" s="319"/>
      <c r="H166" s="320"/>
      <c r="I166" s="320"/>
      <c r="J166" s="320"/>
      <c r="K166" s="321"/>
      <c r="M166" s="239" t="str">
        <f t="shared" si="6"/>
        <v/>
      </c>
      <c r="N166" s="246" t="str">
        <f t="shared" si="7"/>
        <v/>
      </c>
      <c r="O166" s="231" t="str">
        <f t="shared" si="8"/>
        <v/>
      </c>
    </row>
    <row r="167" spans="1:15" s="57" customFormat="1" ht="17.25" customHeight="1">
      <c r="A167" s="71"/>
      <c r="B167" s="60"/>
      <c r="C167" s="72"/>
      <c r="D167" s="72"/>
      <c r="E167" s="72"/>
      <c r="F167" s="72"/>
      <c r="G167" s="319"/>
      <c r="H167" s="320"/>
      <c r="I167" s="320"/>
      <c r="J167" s="320"/>
      <c r="K167" s="321"/>
      <c r="M167" s="239" t="str">
        <f t="shared" si="6"/>
        <v/>
      </c>
      <c r="N167" s="246" t="str">
        <f t="shared" si="7"/>
        <v/>
      </c>
      <c r="O167" s="231" t="str">
        <f t="shared" si="8"/>
        <v/>
      </c>
    </row>
    <row r="168" spans="1:15" s="57" customFormat="1" ht="17.25" customHeight="1">
      <c r="A168" s="71"/>
      <c r="B168" s="60"/>
      <c r="C168" s="72"/>
      <c r="D168" s="72"/>
      <c r="E168" s="72"/>
      <c r="F168" s="72"/>
      <c r="G168" s="319"/>
      <c r="H168" s="320"/>
      <c r="I168" s="320"/>
      <c r="J168" s="320"/>
      <c r="K168" s="321"/>
      <c r="M168" s="239" t="str">
        <f t="shared" si="6"/>
        <v/>
      </c>
      <c r="N168" s="246" t="str">
        <f t="shared" si="7"/>
        <v/>
      </c>
      <c r="O168" s="231" t="str">
        <f t="shared" si="8"/>
        <v/>
      </c>
    </row>
    <row r="169" spans="1:15" s="57" customFormat="1" ht="17.25" customHeight="1">
      <c r="A169" s="71"/>
      <c r="B169" s="60"/>
      <c r="C169" s="72"/>
      <c r="D169" s="72"/>
      <c r="E169" s="72"/>
      <c r="F169" s="72"/>
      <c r="G169" s="319"/>
      <c r="H169" s="320"/>
      <c r="I169" s="320"/>
      <c r="J169" s="320"/>
      <c r="K169" s="321"/>
      <c r="M169" s="239" t="str">
        <f t="shared" si="6"/>
        <v/>
      </c>
      <c r="N169" s="246" t="str">
        <f t="shared" si="7"/>
        <v/>
      </c>
      <c r="O169" s="231" t="str">
        <f t="shared" si="8"/>
        <v/>
      </c>
    </row>
    <row r="170" spans="1:15" s="57" customFormat="1" ht="17.25" customHeight="1">
      <c r="A170" s="71"/>
      <c r="B170" s="60"/>
      <c r="C170" s="72"/>
      <c r="D170" s="72"/>
      <c r="E170" s="72"/>
      <c r="F170" s="72"/>
      <c r="G170" s="319"/>
      <c r="H170" s="320"/>
      <c r="I170" s="320"/>
      <c r="J170" s="320"/>
      <c r="K170" s="321"/>
      <c r="M170" s="239" t="str">
        <f t="shared" si="6"/>
        <v/>
      </c>
      <c r="N170" s="246" t="str">
        <f t="shared" si="7"/>
        <v/>
      </c>
      <c r="O170" s="231" t="str">
        <f t="shared" si="8"/>
        <v/>
      </c>
    </row>
    <row r="171" spans="1:15" s="57" customFormat="1" ht="17.25" customHeight="1">
      <c r="A171" s="71"/>
      <c r="B171" s="60"/>
      <c r="C171" s="72"/>
      <c r="D171" s="72"/>
      <c r="E171" s="72"/>
      <c r="F171" s="72"/>
      <c r="G171" s="319"/>
      <c r="H171" s="320"/>
      <c r="I171" s="320"/>
      <c r="J171" s="320"/>
      <c r="K171" s="321"/>
      <c r="M171" s="239" t="str">
        <f t="shared" si="6"/>
        <v/>
      </c>
      <c r="N171" s="246" t="str">
        <f t="shared" si="7"/>
        <v/>
      </c>
      <c r="O171" s="231" t="str">
        <f t="shared" si="8"/>
        <v/>
      </c>
    </row>
    <row r="172" spans="1:15" s="57" customFormat="1" ht="17.25" customHeight="1">
      <c r="A172" s="71"/>
      <c r="B172" s="60"/>
      <c r="C172" s="72"/>
      <c r="D172" s="72"/>
      <c r="E172" s="72"/>
      <c r="F172" s="72"/>
      <c r="G172" s="319"/>
      <c r="H172" s="320"/>
      <c r="I172" s="320"/>
      <c r="J172" s="320"/>
      <c r="K172" s="321"/>
      <c r="M172" s="239" t="str">
        <f t="shared" ref="M172:M200" si="9">IF(OR(A172="",A172="-"),"",A172)</f>
        <v/>
      </c>
      <c r="N172" s="246" t="str">
        <f t="shared" ref="N172:N200" si="10">IF(B172="","",B172)</f>
        <v/>
      </c>
      <c r="O172" s="231" t="str">
        <f t="shared" ref="O172:O200" si="11">IF(COUNTA(A172:K172)=0,"",IF(COUNTA(A172:B172,D172:F172)&gt;=3,0,1))</f>
        <v/>
      </c>
    </row>
    <row r="173" spans="1:15" s="57" customFormat="1" ht="17.25" customHeight="1">
      <c r="A173" s="71"/>
      <c r="B173" s="60"/>
      <c r="C173" s="72"/>
      <c r="D173" s="72"/>
      <c r="E173" s="72"/>
      <c r="F173" s="72"/>
      <c r="G173" s="319"/>
      <c r="H173" s="320"/>
      <c r="I173" s="320"/>
      <c r="J173" s="320"/>
      <c r="K173" s="321"/>
      <c r="M173" s="239" t="str">
        <f t="shared" si="9"/>
        <v/>
      </c>
      <c r="N173" s="246" t="str">
        <f t="shared" si="10"/>
        <v/>
      </c>
      <c r="O173" s="231" t="str">
        <f t="shared" si="11"/>
        <v/>
      </c>
    </row>
    <row r="174" spans="1:15" s="57" customFormat="1" ht="17.25" customHeight="1">
      <c r="A174" s="71"/>
      <c r="B174" s="60"/>
      <c r="C174" s="72"/>
      <c r="D174" s="72"/>
      <c r="E174" s="72"/>
      <c r="F174" s="72"/>
      <c r="G174" s="319"/>
      <c r="H174" s="320"/>
      <c r="I174" s="320"/>
      <c r="J174" s="320"/>
      <c r="K174" s="321"/>
      <c r="M174" s="239" t="str">
        <f t="shared" si="9"/>
        <v/>
      </c>
      <c r="N174" s="246" t="str">
        <f t="shared" si="10"/>
        <v/>
      </c>
      <c r="O174" s="231" t="str">
        <f t="shared" si="11"/>
        <v/>
      </c>
    </row>
    <row r="175" spans="1:15" s="57" customFormat="1" ht="17.25" customHeight="1">
      <c r="A175" s="71"/>
      <c r="B175" s="60"/>
      <c r="C175" s="72"/>
      <c r="D175" s="72"/>
      <c r="E175" s="72"/>
      <c r="F175" s="72"/>
      <c r="G175" s="319"/>
      <c r="H175" s="320"/>
      <c r="I175" s="320"/>
      <c r="J175" s="320"/>
      <c r="K175" s="321"/>
      <c r="M175" s="239" t="str">
        <f t="shared" si="9"/>
        <v/>
      </c>
      <c r="N175" s="246" t="str">
        <f t="shared" si="10"/>
        <v/>
      </c>
      <c r="O175" s="231" t="str">
        <f t="shared" si="11"/>
        <v/>
      </c>
    </row>
    <row r="176" spans="1:15" s="57" customFormat="1" ht="17.25" customHeight="1">
      <c r="A176" s="71"/>
      <c r="B176" s="60"/>
      <c r="C176" s="72"/>
      <c r="D176" s="72"/>
      <c r="E176" s="72"/>
      <c r="F176" s="72"/>
      <c r="G176" s="319"/>
      <c r="H176" s="320"/>
      <c r="I176" s="320"/>
      <c r="J176" s="320"/>
      <c r="K176" s="321"/>
      <c r="M176" s="239" t="str">
        <f t="shared" si="9"/>
        <v/>
      </c>
      <c r="N176" s="246" t="str">
        <f t="shared" si="10"/>
        <v/>
      </c>
      <c r="O176" s="231" t="str">
        <f t="shared" si="11"/>
        <v/>
      </c>
    </row>
    <row r="177" spans="1:15" s="57" customFormat="1" ht="17.25" customHeight="1">
      <c r="A177" s="71"/>
      <c r="B177" s="60"/>
      <c r="C177" s="72"/>
      <c r="D177" s="72"/>
      <c r="E177" s="72"/>
      <c r="F177" s="72"/>
      <c r="G177" s="319"/>
      <c r="H177" s="320"/>
      <c r="I177" s="320"/>
      <c r="J177" s="320"/>
      <c r="K177" s="321"/>
      <c r="M177" s="239" t="str">
        <f t="shared" si="9"/>
        <v/>
      </c>
      <c r="N177" s="246" t="str">
        <f t="shared" si="10"/>
        <v/>
      </c>
      <c r="O177" s="231" t="str">
        <f t="shared" si="11"/>
        <v/>
      </c>
    </row>
    <row r="178" spans="1:15" s="57" customFormat="1" ht="17.25" customHeight="1">
      <c r="A178" s="71"/>
      <c r="B178" s="60"/>
      <c r="C178" s="72"/>
      <c r="D178" s="72"/>
      <c r="E178" s="72"/>
      <c r="F178" s="72"/>
      <c r="G178" s="319"/>
      <c r="H178" s="320"/>
      <c r="I178" s="320"/>
      <c r="J178" s="320"/>
      <c r="K178" s="321"/>
      <c r="M178" s="239" t="str">
        <f t="shared" si="9"/>
        <v/>
      </c>
      <c r="N178" s="246" t="str">
        <f t="shared" si="10"/>
        <v/>
      </c>
      <c r="O178" s="231" t="str">
        <f t="shared" si="11"/>
        <v/>
      </c>
    </row>
    <row r="179" spans="1:15" s="57" customFormat="1" ht="17.25" customHeight="1">
      <c r="A179" s="71"/>
      <c r="B179" s="60"/>
      <c r="C179" s="72"/>
      <c r="D179" s="72"/>
      <c r="E179" s="72"/>
      <c r="F179" s="72"/>
      <c r="G179" s="319"/>
      <c r="H179" s="320"/>
      <c r="I179" s="320"/>
      <c r="J179" s="320"/>
      <c r="K179" s="321"/>
      <c r="M179" s="239" t="str">
        <f t="shared" si="9"/>
        <v/>
      </c>
      <c r="N179" s="246" t="str">
        <f t="shared" si="10"/>
        <v/>
      </c>
      <c r="O179" s="231" t="str">
        <f t="shared" si="11"/>
        <v/>
      </c>
    </row>
    <row r="180" spans="1:15" s="57" customFormat="1" ht="17.25" customHeight="1">
      <c r="A180" s="71"/>
      <c r="B180" s="60"/>
      <c r="C180" s="72"/>
      <c r="D180" s="72"/>
      <c r="E180" s="72"/>
      <c r="F180" s="72"/>
      <c r="G180" s="319"/>
      <c r="H180" s="320"/>
      <c r="I180" s="320"/>
      <c r="J180" s="320"/>
      <c r="K180" s="321"/>
      <c r="M180" s="239" t="str">
        <f t="shared" si="9"/>
        <v/>
      </c>
      <c r="N180" s="246" t="str">
        <f t="shared" si="10"/>
        <v/>
      </c>
      <c r="O180" s="231" t="str">
        <f t="shared" si="11"/>
        <v/>
      </c>
    </row>
    <row r="181" spans="1:15" s="57" customFormat="1" ht="17.25" customHeight="1">
      <c r="A181" s="71"/>
      <c r="B181" s="60"/>
      <c r="C181" s="72"/>
      <c r="D181" s="72"/>
      <c r="E181" s="72"/>
      <c r="F181" s="72"/>
      <c r="G181" s="319"/>
      <c r="H181" s="320"/>
      <c r="I181" s="320"/>
      <c r="J181" s="320"/>
      <c r="K181" s="321"/>
      <c r="M181" s="239" t="str">
        <f t="shared" si="9"/>
        <v/>
      </c>
      <c r="N181" s="246" t="str">
        <f t="shared" si="10"/>
        <v/>
      </c>
      <c r="O181" s="231" t="str">
        <f t="shared" si="11"/>
        <v/>
      </c>
    </row>
    <row r="182" spans="1:15" s="57" customFormat="1" ht="17.25" customHeight="1">
      <c r="A182" s="71"/>
      <c r="B182" s="60"/>
      <c r="C182" s="72"/>
      <c r="D182" s="72"/>
      <c r="E182" s="72"/>
      <c r="F182" s="72"/>
      <c r="G182" s="319"/>
      <c r="H182" s="320"/>
      <c r="I182" s="320"/>
      <c r="J182" s="320"/>
      <c r="K182" s="321"/>
      <c r="M182" s="239" t="str">
        <f t="shared" si="9"/>
        <v/>
      </c>
      <c r="N182" s="246" t="str">
        <f t="shared" si="10"/>
        <v/>
      </c>
      <c r="O182" s="231" t="str">
        <f t="shared" si="11"/>
        <v/>
      </c>
    </row>
    <row r="183" spans="1:15" s="57" customFormat="1" ht="17.25" customHeight="1">
      <c r="A183" s="71"/>
      <c r="B183" s="60"/>
      <c r="C183" s="72"/>
      <c r="D183" s="72"/>
      <c r="E183" s="72"/>
      <c r="F183" s="72"/>
      <c r="G183" s="319"/>
      <c r="H183" s="320"/>
      <c r="I183" s="320"/>
      <c r="J183" s="320"/>
      <c r="K183" s="321"/>
      <c r="M183" s="239" t="str">
        <f t="shared" si="9"/>
        <v/>
      </c>
      <c r="N183" s="246" t="str">
        <f t="shared" si="10"/>
        <v/>
      </c>
      <c r="O183" s="231" t="str">
        <f t="shared" si="11"/>
        <v/>
      </c>
    </row>
    <row r="184" spans="1:15" s="57" customFormat="1" ht="17.25" customHeight="1">
      <c r="A184" s="71"/>
      <c r="B184" s="60"/>
      <c r="C184" s="72"/>
      <c r="D184" s="72"/>
      <c r="E184" s="72"/>
      <c r="F184" s="72"/>
      <c r="G184" s="319"/>
      <c r="H184" s="320"/>
      <c r="I184" s="320"/>
      <c r="J184" s="320"/>
      <c r="K184" s="321"/>
      <c r="M184" s="239" t="str">
        <f t="shared" si="9"/>
        <v/>
      </c>
      <c r="N184" s="246" t="str">
        <f t="shared" si="10"/>
        <v/>
      </c>
      <c r="O184" s="231" t="str">
        <f t="shared" si="11"/>
        <v/>
      </c>
    </row>
    <row r="185" spans="1:15" s="57" customFormat="1" ht="17.25" customHeight="1">
      <c r="A185" s="71"/>
      <c r="B185" s="60"/>
      <c r="C185" s="72"/>
      <c r="D185" s="72"/>
      <c r="E185" s="72"/>
      <c r="F185" s="72"/>
      <c r="G185" s="319"/>
      <c r="H185" s="320"/>
      <c r="I185" s="320"/>
      <c r="J185" s="320"/>
      <c r="K185" s="321"/>
      <c r="M185" s="239" t="str">
        <f t="shared" si="9"/>
        <v/>
      </c>
      <c r="N185" s="246" t="str">
        <f t="shared" si="10"/>
        <v/>
      </c>
      <c r="O185" s="231" t="str">
        <f t="shared" si="11"/>
        <v/>
      </c>
    </row>
    <row r="186" spans="1:15" s="57" customFormat="1" ht="17.25" customHeight="1">
      <c r="A186" s="71"/>
      <c r="B186" s="60"/>
      <c r="C186" s="72"/>
      <c r="D186" s="72"/>
      <c r="E186" s="72"/>
      <c r="F186" s="72"/>
      <c r="G186" s="319"/>
      <c r="H186" s="320"/>
      <c r="I186" s="320"/>
      <c r="J186" s="320"/>
      <c r="K186" s="321"/>
      <c r="M186" s="239" t="str">
        <f t="shared" si="9"/>
        <v/>
      </c>
      <c r="N186" s="246" t="str">
        <f t="shared" si="10"/>
        <v/>
      </c>
      <c r="O186" s="231" t="str">
        <f t="shared" si="11"/>
        <v/>
      </c>
    </row>
    <row r="187" spans="1:15" s="57" customFormat="1" ht="17.25" customHeight="1">
      <c r="A187" s="71"/>
      <c r="B187" s="60"/>
      <c r="C187" s="72"/>
      <c r="D187" s="72"/>
      <c r="E187" s="72"/>
      <c r="F187" s="72"/>
      <c r="G187" s="319"/>
      <c r="H187" s="320"/>
      <c r="I187" s="320"/>
      <c r="J187" s="320"/>
      <c r="K187" s="321"/>
      <c r="M187" s="239" t="str">
        <f t="shared" si="9"/>
        <v/>
      </c>
      <c r="N187" s="246" t="str">
        <f t="shared" si="10"/>
        <v/>
      </c>
      <c r="O187" s="231" t="str">
        <f t="shared" si="11"/>
        <v/>
      </c>
    </row>
    <row r="188" spans="1:15" s="57" customFormat="1" ht="17.25" customHeight="1">
      <c r="A188" s="71"/>
      <c r="B188" s="60"/>
      <c r="C188" s="72"/>
      <c r="D188" s="72"/>
      <c r="E188" s="72"/>
      <c r="F188" s="72"/>
      <c r="G188" s="319"/>
      <c r="H188" s="320"/>
      <c r="I188" s="320"/>
      <c r="J188" s="320"/>
      <c r="K188" s="321"/>
      <c r="M188" s="239" t="str">
        <f t="shared" si="9"/>
        <v/>
      </c>
      <c r="N188" s="246" t="str">
        <f t="shared" si="10"/>
        <v/>
      </c>
      <c r="O188" s="231" t="str">
        <f t="shared" si="11"/>
        <v/>
      </c>
    </row>
    <row r="189" spans="1:15" s="57" customFormat="1" ht="17.25" customHeight="1">
      <c r="A189" s="71"/>
      <c r="B189" s="60"/>
      <c r="C189" s="72"/>
      <c r="D189" s="72"/>
      <c r="E189" s="72"/>
      <c r="F189" s="72"/>
      <c r="G189" s="319"/>
      <c r="H189" s="320"/>
      <c r="I189" s="320"/>
      <c r="J189" s="320"/>
      <c r="K189" s="321"/>
      <c r="M189" s="239" t="str">
        <f t="shared" si="9"/>
        <v/>
      </c>
      <c r="N189" s="246" t="str">
        <f t="shared" si="10"/>
        <v/>
      </c>
      <c r="O189" s="231" t="str">
        <f t="shared" si="11"/>
        <v/>
      </c>
    </row>
    <row r="190" spans="1:15" s="57" customFormat="1" ht="17.25" customHeight="1">
      <c r="A190" s="71"/>
      <c r="B190" s="60"/>
      <c r="C190" s="72"/>
      <c r="D190" s="72"/>
      <c r="E190" s="72"/>
      <c r="F190" s="72"/>
      <c r="G190" s="319"/>
      <c r="H190" s="320"/>
      <c r="I190" s="320"/>
      <c r="J190" s="320"/>
      <c r="K190" s="321"/>
      <c r="M190" s="239" t="str">
        <f t="shared" si="9"/>
        <v/>
      </c>
      <c r="N190" s="246" t="str">
        <f t="shared" si="10"/>
        <v/>
      </c>
      <c r="O190" s="231" t="str">
        <f t="shared" si="11"/>
        <v/>
      </c>
    </row>
    <row r="191" spans="1:15" s="57" customFormat="1" ht="17.25" customHeight="1">
      <c r="A191" s="71"/>
      <c r="B191" s="60"/>
      <c r="C191" s="72"/>
      <c r="D191" s="72"/>
      <c r="E191" s="72"/>
      <c r="F191" s="72"/>
      <c r="G191" s="319"/>
      <c r="H191" s="320"/>
      <c r="I191" s="320"/>
      <c r="J191" s="320"/>
      <c r="K191" s="321"/>
      <c r="M191" s="239" t="str">
        <f t="shared" si="9"/>
        <v/>
      </c>
      <c r="N191" s="246" t="str">
        <f t="shared" si="10"/>
        <v/>
      </c>
      <c r="O191" s="231" t="str">
        <f t="shared" si="11"/>
        <v/>
      </c>
    </row>
    <row r="192" spans="1:15" s="57" customFormat="1" ht="17.25" customHeight="1">
      <c r="A192" s="71"/>
      <c r="B192" s="60"/>
      <c r="C192" s="72"/>
      <c r="D192" s="72"/>
      <c r="E192" s="72"/>
      <c r="F192" s="72"/>
      <c r="G192" s="319"/>
      <c r="H192" s="320"/>
      <c r="I192" s="320"/>
      <c r="J192" s="320"/>
      <c r="K192" s="321"/>
      <c r="M192" s="239" t="str">
        <f t="shared" si="9"/>
        <v/>
      </c>
      <c r="N192" s="246" t="str">
        <f t="shared" si="10"/>
        <v/>
      </c>
      <c r="O192" s="231" t="str">
        <f t="shared" si="11"/>
        <v/>
      </c>
    </row>
    <row r="193" spans="1:15" s="57" customFormat="1" ht="17.25" customHeight="1">
      <c r="A193" s="71"/>
      <c r="B193" s="60"/>
      <c r="C193" s="72"/>
      <c r="D193" s="72"/>
      <c r="E193" s="72"/>
      <c r="F193" s="72"/>
      <c r="G193" s="319"/>
      <c r="H193" s="320"/>
      <c r="I193" s="320"/>
      <c r="J193" s="320"/>
      <c r="K193" s="321"/>
      <c r="M193" s="239" t="str">
        <f t="shared" si="9"/>
        <v/>
      </c>
      <c r="N193" s="246" t="str">
        <f t="shared" si="10"/>
        <v/>
      </c>
      <c r="O193" s="231" t="str">
        <f t="shared" si="11"/>
        <v/>
      </c>
    </row>
    <row r="194" spans="1:15" s="57" customFormat="1" ht="17.25" customHeight="1">
      <c r="A194" s="71"/>
      <c r="B194" s="60"/>
      <c r="C194" s="72"/>
      <c r="D194" s="72"/>
      <c r="E194" s="72"/>
      <c r="F194" s="72"/>
      <c r="G194" s="319"/>
      <c r="H194" s="320"/>
      <c r="I194" s="320"/>
      <c r="J194" s="320"/>
      <c r="K194" s="321"/>
      <c r="M194" s="239" t="str">
        <f t="shared" si="9"/>
        <v/>
      </c>
      <c r="N194" s="246" t="str">
        <f t="shared" si="10"/>
        <v/>
      </c>
      <c r="O194" s="231" t="str">
        <f t="shared" si="11"/>
        <v/>
      </c>
    </row>
    <row r="195" spans="1:15" s="57" customFormat="1" ht="17.25" customHeight="1">
      <c r="A195" s="71"/>
      <c r="B195" s="60"/>
      <c r="C195" s="72"/>
      <c r="D195" s="72"/>
      <c r="E195" s="72"/>
      <c r="F195" s="72"/>
      <c r="G195" s="319"/>
      <c r="H195" s="320"/>
      <c r="I195" s="320"/>
      <c r="J195" s="320"/>
      <c r="K195" s="321"/>
      <c r="M195" s="239" t="str">
        <f t="shared" si="9"/>
        <v/>
      </c>
      <c r="N195" s="246" t="str">
        <f t="shared" si="10"/>
        <v/>
      </c>
      <c r="O195" s="231" t="str">
        <f t="shared" si="11"/>
        <v/>
      </c>
    </row>
    <row r="196" spans="1:15" s="57" customFormat="1" ht="17.25" customHeight="1">
      <c r="A196" s="71"/>
      <c r="B196" s="60"/>
      <c r="C196" s="72"/>
      <c r="D196" s="72"/>
      <c r="E196" s="72"/>
      <c r="F196" s="72"/>
      <c r="G196" s="319"/>
      <c r="H196" s="320"/>
      <c r="I196" s="320"/>
      <c r="J196" s="320"/>
      <c r="K196" s="321"/>
      <c r="M196" s="239" t="str">
        <f t="shared" si="9"/>
        <v/>
      </c>
      <c r="N196" s="246" t="str">
        <f t="shared" si="10"/>
        <v/>
      </c>
      <c r="O196" s="231" t="str">
        <f t="shared" si="11"/>
        <v/>
      </c>
    </row>
    <row r="197" spans="1:15" s="57" customFormat="1" ht="17.25" customHeight="1">
      <c r="A197" s="71"/>
      <c r="B197" s="60"/>
      <c r="C197" s="72"/>
      <c r="D197" s="72"/>
      <c r="E197" s="72"/>
      <c r="F197" s="72"/>
      <c r="G197" s="319"/>
      <c r="H197" s="320"/>
      <c r="I197" s="320"/>
      <c r="J197" s="320"/>
      <c r="K197" s="321"/>
      <c r="M197" s="239" t="str">
        <f t="shared" si="9"/>
        <v/>
      </c>
      <c r="N197" s="246" t="str">
        <f t="shared" si="10"/>
        <v/>
      </c>
      <c r="O197" s="231" t="str">
        <f t="shared" si="11"/>
        <v/>
      </c>
    </row>
    <row r="198" spans="1:15" s="57" customFormat="1" ht="17.25" customHeight="1">
      <c r="A198" s="71"/>
      <c r="B198" s="60"/>
      <c r="C198" s="72"/>
      <c r="D198" s="72"/>
      <c r="E198" s="72"/>
      <c r="F198" s="72"/>
      <c r="G198" s="319"/>
      <c r="H198" s="320"/>
      <c r="I198" s="320"/>
      <c r="J198" s="320"/>
      <c r="K198" s="321"/>
      <c r="M198" s="239" t="str">
        <f t="shared" si="9"/>
        <v/>
      </c>
      <c r="N198" s="246" t="str">
        <f t="shared" si="10"/>
        <v/>
      </c>
      <c r="O198" s="231" t="str">
        <f t="shared" si="11"/>
        <v/>
      </c>
    </row>
    <row r="199" spans="1:15" s="57" customFormat="1" ht="17.25" customHeight="1">
      <c r="A199" s="71"/>
      <c r="B199" s="60"/>
      <c r="C199" s="72"/>
      <c r="D199" s="72"/>
      <c r="E199" s="72"/>
      <c r="F199" s="72"/>
      <c r="G199" s="319"/>
      <c r="H199" s="320"/>
      <c r="I199" s="320"/>
      <c r="J199" s="320"/>
      <c r="K199" s="321"/>
      <c r="M199" s="239" t="str">
        <f t="shared" si="9"/>
        <v/>
      </c>
      <c r="N199" s="246" t="str">
        <f t="shared" si="10"/>
        <v/>
      </c>
      <c r="O199" s="231" t="str">
        <f t="shared" si="11"/>
        <v/>
      </c>
    </row>
    <row r="200" spans="1:15" s="57" customFormat="1" ht="17.25" customHeight="1">
      <c r="A200" s="71"/>
      <c r="B200" s="60"/>
      <c r="C200" s="72"/>
      <c r="D200" s="72"/>
      <c r="E200" s="72"/>
      <c r="F200" s="72"/>
      <c r="G200" s="319"/>
      <c r="H200" s="320"/>
      <c r="I200" s="320"/>
      <c r="J200" s="320"/>
      <c r="K200" s="321"/>
      <c r="M200" s="239" t="str">
        <f t="shared" si="9"/>
        <v/>
      </c>
      <c r="N200" s="246" t="str">
        <f t="shared" si="10"/>
        <v/>
      </c>
      <c r="O200" s="231" t="str">
        <f t="shared" si="11"/>
        <v/>
      </c>
    </row>
  </sheetData>
  <sheetProtection sheet="1" formatCells="0" formatColumns="0" formatRows="0" insertHyperlinks="0" deleteRows="0" sort="0" autoFilter="0" pivotTables="0"/>
  <mergeCells count="209">
    <mergeCell ref="A2:B2"/>
    <mergeCell ref="I5:J5"/>
    <mergeCell ref="I6:J6"/>
    <mergeCell ref="E5:E6"/>
    <mergeCell ref="G135:K135"/>
    <mergeCell ref="G123:K123"/>
    <mergeCell ref="G124:K124"/>
    <mergeCell ref="G125:K125"/>
    <mergeCell ref="G136:K136"/>
    <mergeCell ref="G94:K94"/>
    <mergeCell ref="G95:K95"/>
    <mergeCell ref="G100:K100"/>
    <mergeCell ref="G101:K101"/>
    <mergeCell ref="G96:K96"/>
    <mergeCell ref="G99:K99"/>
    <mergeCell ref="G88:K88"/>
    <mergeCell ref="G89:K89"/>
    <mergeCell ref="G90:K90"/>
    <mergeCell ref="G91:K91"/>
    <mergeCell ref="G92:K92"/>
    <mergeCell ref="G93:K93"/>
    <mergeCell ref="G97:K97"/>
    <mergeCell ref="G98:K98"/>
    <mergeCell ref="G58:K58"/>
    <mergeCell ref="G137:K137"/>
    <mergeCell ref="G126:K126"/>
    <mergeCell ref="G127:K127"/>
    <mergeCell ref="G132:K132"/>
    <mergeCell ref="G133:K133"/>
    <mergeCell ref="G134:K134"/>
    <mergeCell ref="G109:K109"/>
    <mergeCell ref="G110:K110"/>
    <mergeCell ref="G111:K111"/>
    <mergeCell ref="G120:K120"/>
    <mergeCell ref="G121:K121"/>
    <mergeCell ref="G122:K122"/>
    <mergeCell ref="G112:K112"/>
    <mergeCell ref="G113:K113"/>
    <mergeCell ref="G114:K114"/>
    <mergeCell ref="G119:K119"/>
    <mergeCell ref="G59:K59"/>
    <mergeCell ref="G60:K60"/>
    <mergeCell ref="G71:K71"/>
    <mergeCell ref="G67:K67"/>
    <mergeCell ref="G64:K64"/>
    <mergeCell ref="G65:K65"/>
    <mergeCell ref="G66:K66"/>
    <mergeCell ref="G84:K84"/>
    <mergeCell ref="G80:K80"/>
    <mergeCell ref="G81:K81"/>
    <mergeCell ref="G82:K82"/>
    <mergeCell ref="G83:K83"/>
    <mergeCell ref="G72:K72"/>
    <mergeCell ref="G73:K73"/>
    <mergeCell ref="G74:K74"/>
    <mergeCell ref="G75:K75"/>
    <mergeCell ref="G76:K76"/>
    <mergeCell ref="G77:K77"/>
    <mergeCell ref="G78:K78"/>
    <mergeCell ref="G79:K79"/>
    <mergeCell ref="F12:I12"/>
    <mergeCell ref="F25:I25"/>
    <mergeCell ref="F20:I20"/>
    <mergeCell ref="G61:K61"/>
    <mergeCell ref="G62:K62"/>
    <mergeCell ref="G63:K63"/>
    <mergeCell ref="G68:K68"/>
    <mergeCell ref="G69:K69"/>
    <mergeCell ref="G70:K70"/>
    <mergeCell ref="G43:K43"/>
    <mergeCell ref="G44:K44"/>
    <mergeCell ref="G45:K45"/>
    <mergeCell ref="G46:K46"/>
    <mergeCell ref="G47:K47"/>
    <mergeCell ref="G56:K56"/>
    <mergeCell ref="G49:K49"/>
    <mergeCell ref="G50:K50"/>
    <mergeCell ref="G51:K51"/>
    <mergeCell ref="G52:K52"/>
    <mergeCell ref="G48:K48"/>
    <mergeCell ref="G53:K53"/>
    <mergeCell ref="G54:K54"/>
    <mergeCell ref="G55:K55"/>
    <mergeCell ref="G57:K57"/>
    <mergeCell ref="J27:K27"/>
    <mergeCell ref="K14:L14"/>
    <mergeCell ref="K21:L21"/>
    <mergeCell ref="K22:L22"/>
    <mergeCell ref="K10:L10"/>
    <mergeCell ref="K11:L11"/>
    <mergeCell ref="K12:L12"/>
    <mergeCell ref="K13:L13"/>
    <mergeCell ref="K16:L16"/>
    <mergeCell ref="L27:L28"/>
    <mergeCell ref="K17:L17"/>
    <mergeCell ref="K18:L18"/>
    <mergeCell ref="K23:L23"/>
    <mergeCell ref="K24:L24"/>
    <mergeCell ref="K25:L25"/>
    <mergeCell ref="K15:L15"/>
    <mergeCell ref="K19:L19"/>
    <mergeCell ref="K20:L20"/>
    <mergeCell ref="A41:A42"/>
    <mergeCell ref="B41:B42"/>
    <mergeCell ref="C41:C42"/>
    <mergeCell ref="D41:F41"/>
    <mergeCell ref="G41:K42"/>
    <mergeCell ref="A8:B8"/>
    <mergeCell ref="A40:B40"/>
    <mergeCell ref="B27:B28"/>
    <mergeCell ref="C27:C28"/>
    <mergeCell ref="A9:C9"/>
    <mergeCell ref="A27:A38"/>
    <mergeCell ref="F10:I10"/>
    <mergeCell ref="F11:I11"/>
    <mergeCell ref="F13:I13"/>
    <mergeCell ref="F23:I23"/>
    <mergeCell ref="F24:I24"/>
    <mergeCell ref="D27:G27"/>
    <mergeCell ref="H27:I27"/>
    <mergeCell ref="F14:I14"/>
    <mergeCell ref="F15:I15"/>
    <mergeCell ref="F16:I16"/>
    <mergeCell ref="F17:I17"/>
    <mergeCell ref="F18:I18"/>
    <mergeCell ref="F19:I19"/>
    <mergeCell ref="G139:K139"/>
    <mergeCell ref="G108:K108"/>
    <mergeCell ref="G115:K115"/>
    <mergeCell ref="G128:K128"/>
    <mergeCell ref="G129:K129"/>
    <mergeCell ref="G130:K130"/>
    <mergeCell ref="G140:K140"/>
    <mergeCell ref="G141:K141"/>
    <mergeCell ref="F21:I21"/>
    <mergeCell ref="F22:I22"/>
    <mergeCell ref="G138:K138"/>
    <mergeCell ref="G85:K85"/>
    <mergeCell ref="G86:K86"/>
    <mergeCell ref="G87:K87"/>
    <mergeCell ref="G131:K131"/>
    <mergeCell ref="G102:K102"/>
    <mergeCell ref="G103:K103"/>
    <mergeCell ref="G104:K104"/>
    <mergeCell ref="G105:K105"/>
    <mergeCell ref="G106:K106"/>
    <mergeCell ref="G107:K107"/>
    <mergeCell ref="G116:K116"/>
    <mergeCell ref="G117:K117"/>
    <mergeCell ref="G118:K118"/>
    <mergeCell ref="G142:K142"/>
    <mergeCell ref="G143:K143"/>
    <mergeCell ref="G144:K144"/>
    <mergeCell ref="G145:K145"/>
    <mergeCell ref="G146:K146"/>
    <mergeCell ref="G147:K147"/>
    <mergeCell ref="G148:K148"/>
    <mergeCell ref="G149:K149"/>
    <mergeCell ref="G150:K150"/>
    <mergeCell ref="G151:K151"/>
    <mergeCell ref="G152:K152"/>
    <mergeCell ref="G153:K153"/>
    <mergeCell ref="G154:K154"/>
    <mergeCell ref="G155:K155"/>
    <mergeCell ref="G156:K156"/>
    <mergeCell ref="G157:K157"/>
    <mergeCell ref="G158:K158"/>
    <mergeCell ref="G159:K159"/>
    <mergeCell ref="G160:K160"/>
    <mergeCell ref="G161:K161"/>
    <mergeCell ref="G162:K162"/>
    <mergeCell ref="G163:K163"/>
    <mergeCell ref="G164:K164"/>
    <mergeCell ref="G165:K165"/>
    <mergeCell ref="G166:K166"/>
    <mergeCell ref="G167:K167"/>
    <mergeCell ref="G168:K168"/>
    <mergeCell ref="G169:K169"/>
    <mergeCell ref="G170:K170"/>
    <mergeCell ref="G171:K171"/>
    <mergeCell ref="G172:K172"/>
    <mergeCell ref="G173:K173"/>
    <mergeCell ref="G174:K174"/>
    <mergeCell ref="G175:K175"/>
    <mergeCell ref="G176:K176"/>
    <mergeCell ref="G177:K177"/>
    <mergeCell ref="G178:K178"/>
    <mergeCell ref="G179:K179"/>
    <mergeCell ref="G180:K180"/>
    <mergeCell ref="G181:K181"/>
    <mergeCell ref="G182:K182"/>
    <mergeCell ref="G183:K183"/>
    <mergeCell ref="G195:K195"/>
    <mergeCell ref="G184:K184"/>
    <mergeCell ref="G185:K185"/>
    <mergeCell ref="G186:K186"/>
    <mergeCell ref="G187:K187"/>
    <mergeCell ref="G188:K188"/>
    <mergeCell ref="G189:K189"/>
    <mergeCell ref="G196:K196"/>
    <mergeCell ref="G197:K197"/>
    <mergeCell ref="G198:K198"/>
    <mergeCell ref="G199:K199"/>
    <mergeCell ref="G200:K200"/>
    <mergeCell ref="G190:K190"/>
    <mergeCell ref="G191:K191"/>
    <mergeCell ref="G192:K192"/>
    <mergeCell ref="G193:K193"/>
    <mergeCell ref="G194:K194"/>
  </mergeCells>
  <phoneticPr fontId="3"/>
  <conditionalFormatting sqref="A11:L25 A43:K200 C29:L38">
    <cfRule type="expression" dxfId="56" priority="52">
      <formula>MOD(ROW(),2)=0</formula>
    </cfRule>
  </conditionalFormatting>
  <conditionalFormatting sqref="A43:A200">
    <cfRule type="expression" dxfId="55" priority="47">
      <formula>OR($A43="-",AND($A43&lt;&gt;"",$A43&lt;&gt;調査月日),AND(COUNTA($A44:$F44)&gt;0,$A43=""))</formula>
    </cfRule>
  </conditionalFormatting>
  <conditionalFormatting sqref="B43:B200">
    <cfRule type="expression" dxfId="54" priority="48">
      <formula>OR($B43="-",AND($B43&lt;&gt;"",$B43&lt;&gt;地区名),AND(COUNTA($A44:$F44)&gt;0,$B43=""))</formula>
    </cfRule>
  </conditionalFormatting>
  <conditionalFormatting sqref="B6">
    <cfRule type="expression" dxfId="53" priority="28">
      <formula>AND(COUNTA($A$11:$L$11)&gt;0,$B$6="")</formula>
    </cfRule>
  </conditionalFormatting>
  <conditionalFormatting sqref="A11:A25">
    <cfRule type="expression" dxfId="52" priority="29">
      <formula>OR(AND(COUNTA($A12:$L12)&gt;0,$A11=""),AND(COUNTA($B11:$L11)&gt;0,$A11=""))</formula>
    </cfRule>
  </conditionalFormatting>
  <conditionalFormatting sqref="B11:B25">
    <cfRule type="expression" dxfId="51" priority="30">
      <formula>OR(AND(COUNTA($A12:$L12)&gt;0,$B11=""),AND(COUNTA($A11,$C11:$L11)&gt;0,$B11=""))</formula>
    </cfRule>
  </conditionalFormatting>
  <conditionalFormatting sqref="C11:C25">
    <cfRule type="expression" dxfId="50" priority="31">
      <formula>OR(AND(COUNTA($A12:$L12)&gt;0,$C11=""),AND(COUNTA($A11:$B11,$D11:$L11)&gt;0,$C11=""))</formula>
    </cfRule>
  </conditionalFormatting>
  <conditionalFormatting sqref="D11:D25">
    <cfRule type="expression" dxfId="49" priority="32">
      <formula>OR(AND(COUNTA($A12:$L12)&gt;0,$D11=""),AND(COUNTA($A11:$C11,$E11:$L11)&gt;0,$D11=""))</formula>
    </cfRule>
  </conditionalFormatting>
  <conditionalFormatting sqref="E11:E25">
    <cfRule type="expression" dxfId="48" priority="33">
      <formula>OR(AND(COUNTA($A12:$L12)&gt;0,$E11=""),AND(COUNTA($A11:$D11,$F11:$L11)&gt;0,$D11&gt;$E11))</formula>
    </cfRule>
  </conditionalFormatting>
  <conditionalFormatting sqref="J11:J25">
    <cfRule type="expression" dxfId="47" priority="34">
      <formula>OR(AND(COUNTA($A12:$L12)&gt;0,$J11=""),AND(COUNTA($A11:$I11,$K11)&gt;0,$J11=""))</formula>
    </cfRule>
  </conditionalFormatting>
  <conditionalFormatting sqref="C29:C38">
    <cfRule type="expression" dxfId="46" priority="35">
      <formula>OR(AND(COUNTA($C30:$L30)&gt;0,$C29=""),AND(COUNTA($D29:$L29)&gt;0,$C29=""))</formula>
    </cfRule>
  </conditionalFormatting>
  <conditionalFormatting sqref="D29:D38">
    <cfRule type="expression" dxfId="45" priority="36">
      <formula>OR(AND(COUNTA($C30:$L30)&gt;0,$D29=""),AND(COUNTA($E29:$L29)&gt;0,$D29=""))</formula>
    </cfRule>
  </conditionalFormatting>
  <conditionalFormatting sqref="E29:E38">
    <cfRule type="expression" dxfId="44" priority="37">
      <formula>OR(AND(COUNTA($C30:$L30)&gt;0,$E29=""),AND(COUNTA($F29:$L29)&gt;0,$E29=""))</formula>
    </cfRule>
  </conditionalFormatting>
  <conditionalFormatting sqref="F29:F38">
    <cfRule type="expression" dxfId="43" priority="38">
      <formula>OR(AND(COUNTA($C30:$L30)&gt;0,$F29=""),AND(COUNTA($G29:$L29)&gt;0,$F29=""))</formula>
    </cfRule>
  </conditionalFormatting>
  <conditionalFormatting sqref="G29:G38">
    <cfRule type="expression" dxfId="42" priority="40">
      <formula>OR(AND(COUNTA($C30:$L30)&gt;0,$G29=""),AND(COUNTA($H29:$L29)&gt;0,$G29=""))</formula>
    </cfRule>
  </conditionalFormatting>
  <conditionalFormatting sqref="H29:H38">
    <cfRule type="expression" dxfId="41" priority="41">
      <formula>AND(COUNTIF($D29:$G29,"○")&gt;0,$H29="")</formula>
    </cfRule>
    <cfRule type="expression" dxfId="40" priority="42">
      <formula>AND(COUNTIF($D29:$G29,"×")=4,$H29="")</formula>
    </cfRule>
  </conditionalFormatting>
  <conditionalFormatting sqref="I29:I38">
    <cfRule type="expression" dxfId="39" priority="43">
      <formula>AND(OR($D29="○",$E29="○"),$I29="")</formula>
    </cfRule>
    <cfRule type="expression" dxfId="38" priority="44">
      <formula>AND(COUNTIF($D29:$E29,"×")=2,$I29="")</formula>
    </cfRule>
  </conditionalFormatting>
  <conditionalFormatting sqref="J29:J38">
    <cfRule type="expression" dxfId="37" priority="45">
      <formula>OR(AND(COUNTA($C30:$L30)&gt;0,$J29=""),AND(COUNTA($D29:$G29)&gt;0,$J29=""))</formula>
    </cfRule>
  </conditionalFormatting>
  <conditionalFormatting sqref="K29:K38">
    <cfRule type="expression" dxfId="36" priority="46">
      <formula>OR(AND(COUNTA($C30:$L30)&gt;0,$K29=""),AND(COUNTA($D29:$G29)&gt;0,$K29=""))</formula>
    </cfRule>
  </conditionalFormatting>
  <conditionalFormatting sqref="D43:D200">
    <cfRule type="expression" dxfId="35" priority="49">
      <formula>AND($D$42&lt;&gt;"",COUNTA($A44,$B44,$D44:$F44)&gt;0,$D43="")</formula>
    </cfRule>
  </conditionalFormatting>
  <conditionalFormatting sqref="E43:E200">
    <cfRule type="expression" dxfId="34" priority="50">
      <formula>AND($E$42&lt;&gt;"",COUNTA($A44,$B44,$D44:$F44)&gt;0,$E43="")</formula>
    </cfRule>
  </conditionalFormatting>
  <conditionalFormatting sqref="F43:F200">
    <cfRule type="expression" dxfId="33" priority="51">
      <formula>AND($F$42&lt;&gt;"",COUNTA($A44,$B44,$D44:$F44)&gt;0,$F43="")</formula>
    </cfRule>
  </conditionalFormatting>
  <conditionalFormatting sqref="F29">
    <cfRule type="expression" dxfId="32" priority="26">
      <formula>OR(AND(COUNTA($C30:$L30)&gt;0,$E29=""),AND(COUNTA($F29:$L29)&gt;0,$E29=""))</formula>
    </cfRule>
  </conditionalFormatting>
  <conditionalFormatting sqref="G29">
    <cfRule type="expression" dxfId="31" priority="25">
      <formula>OR(AND(COUNTA($C30:$L30)&gt;0,$E29=""),AND(COUNTA($F29:$L29)&gt;0,$E29=""))</formula>
    </cfRule>
  </conditionalFormatting>
  <conditionalFormatting sqref="D30">
    <cfRule type="expression" dxfId="30" priority="24">
      <formula>OR(AND(COUNTA($C31:$L31)&gt;0,$E30=""),AND(COUNTA($F30:$L30)&gt;0,$E30=""))</formula>
    </cfRule>
  </conditionalFormatting>
  <conditionalFormatting sqref="F30">
    <cfRule type="expression" dxfId="29" priority="23">
      <formula>OR(AND(COUNTA($C31:$L31)&gt;0,$E30=""),AND(COUNTA($F30:$L30)&gt;0,$E30=""))</formula>
    </cfRule>
  </conditionalFormatting>
  <conditionalFormatting sqref="G30">
    <cfRule type="expression" dxfId="28" priority="22">
      <formula>OR(AND(COUNTA($C31:$L31)&gt;0,$E30=""),AND(COUNTA($F30:$L30)&gt;0,$E30=""))</formula>
    </cfRule>
  </conditionalFormatting>
  <conditionalFormatting sqref="D31">
    <cfRule type="expression" dxfId="27" priority="21">
      <formula>OR(AND(COUNTA($C32:$L32)&gt;0,$E31=""),AND(COUNTA($F31:$L31)&gt;0,$E31=""))</formula>
    </cfRule>
  </conditionalFormatting>
  <conditionalFormatting sqref="D32">
    <cfRule type="expression" dxfId="26" priority="20">
      <formula>OR(AND(COUNTA($C33:$L33)&gt;0,$E32=""),AND(COUNTA($F32:$L32)&gt;0,$E32=""))</formula>
    </cfRule>
  </conditionalFormatting>
  <conditionalFormatting sqref="D33">
    <cfRule type="expression" dxfId="25" priority="19">
      <formula>OR(AND(COUNTA($C34:$L34)&gt;0,$E33=""),AND(COUNTA($F33:$L33)&gt;0,$E33=""))</formula>
    </cfRule>
  </conditionalFormatting>
  <conditionalFormatting sqref="E32">
    <cfRule type="expression" dxfId="24" priority="18">
      <formula>OR(AND(COUNTA($C33:$L33)&gt;0,$D32=""),AND(COUNTA($E32:$L32)&gt;0,$D32=""))</formula>
    </cfRule>
  </conditionalFormatting>
  <conditionalFormatting sqref="E32">
    <cfRule type="expression" dxfId="23" priority="17">
      <formula>OR(AND(COUNTA($C33:$L33)&gt;0,$E32=""),AND(COUNTA($F32:$L32)&gt;0,$E32=""))</formula>
    </cfRule>
  </conditionalFormatting>
  <conditionalFormatting sqref="D33">
    <cfRule type="expression" dxfId="22" priority="16">
      <formula>OR(AND(COUNTA($C34:$L34)&gt;0,$E33=""),AND(COUNTA($F33:$L33)&gt;0,$E33=""))</formula>
    </cfRule>
  </conditionalFormatting>
  <conditionalFormatting sqref="E33">
    <cfRule type="expression" dxfId="21" priority="15">
      <formula>OR(AND(COUNTA($C34:$L34)&gt;0,$D33=""),AND(COUNTA($E33:$L33)&gt;0,$D33=""))</formula>
    </cfRule>
  </conditionalFormatting>
  <conditionalFormatting sqref="E33">
    <cfRule type="expression" dxfId="20" priority="14">
      <formula>OR(AND(COUNTA($C34:$L34)&gt;0,$E33=""),AND(COUNTA($F33:$L33)&gt;0,$E33=""))</formula>
    </cfRule>
  </conditionalFormatting>
  <conditionalFormatting sqref="F33">
    <cfRule type="expression" dxfId="19" priority="13">
      <formula>OR(AND(COUNTA($C34:$L34)&gt;0,$D33=""),AND(COUNTA($E33:$L33)&gt;0,$D33=""))</formula>
    </cfRule>
  </conditionalFormatting>
  <conditionalFormatting sqref="F33">
    <cfRule type="expression" dxfId="18" priority="12">
      <formula>OR(AND(COUNTA($C34:$L34)&gt;0,$E33=""),AND(COUNTA($F33:$L33)&gt;0,$E33=""))</formula>
    </cfRule>
  </conditionalFormatting>
  <conditionalFormatting sqref="G33">
    <cfRule type="expression" dxfId="17" priority="11">
      <formula>OR(AND(COUNTA($C34:$L34)&gt;0,$D33=""),AND(COUNTA($E33:$L33)&gt;0,$D33=""))</formula>
    </cfRule>
  </conditionalFormatting>
  <conditionalFormatting sqref="G33">
    <cfRule type="expression" dxfId="16" priority="10">
      <formula>OR(AND(COUNTA($C34:$L34)&gt;0,$E33=""),AND(COUNTA($F33:$L33)&gt;0,$E33=""))</formula>
    </cfRule>
  </conditionalFormatting>
  <conditionalFormatting sqref="D32">
    <cfRule type="expression" dxfId="15" priority="9">
      <formula>OR(AND(COUNTA($C33:$L33)&gt;0,$E32=""),AND(COUNTA($F32:$L32)&gt;0,$E32=""))</formula>
    </cfRule>
  </conditionalFormatting>
  <conditionalFormatting sqref="F31">
    <cfRule type="expression" dxfId="14" priority="8">
      <formula>OR(AND(COUNTA($C32:$L32)&gt;0,$E31=""),AND(COUNTA($F31:$L31)&gt;0,$E31=""))</formula>
    </cfRule>
  </conditionalFormatting>
  <conditionalFormatting sqref="G31">
    <cfRule type="expression" dxfId="13" priority="7">
      <formula>OR(AND(COUNTA($C32:$L32)&gt;0,$E31=""),AND(COUNTA($F31:$L31)&gt;0,$E31=""))</formula>
    </cfRule>
  </conditionalFormatting>
  <conditionalFormatting sqref="F32">
    <cfRule type="expression" dxfId="12" priority="6">
      <formula>OR(AND(COUNTA($C33:$L33)&gt;0,$E32=""),AND(COUNTA($F32:$L32)&gt;0,$E32=""))</formula>
    </cfRule>
  </conditionalFormatting>
  <conditionalFormatting sqref="G32">
    <cfRule type="expression" dxfId="11" priority="5">
      <formula>OR(AND(COUNTA($C33:$L33)&gt;0,$E32=""),AND(COUNTA($F32:$L32)&gt;0,$E32=""))</formula>
    </cfRule>
  </conditionalFormatting>
  <conditionalFormatting sqref="G32">
    <cfRule type="expression" dxfId="10" priority="4">
      <formula>OR(AND(COUNTA($C33:$L33)&gt;0,$E32=""),AND(COUNTA($F32:$L32)&gt;0,$E32=""))</formula>
    </cfRule>
  </conditionalFormatting>
  <conditionalFormatting sqref="D32">
    <cfRule type="expression" dxfId="9" priority="3">
      <formula>OR(AND(COUNTA($C33:$L33)&gt;0,$E32=""),AND(COUNTA($F32:$L32)&gt;0,$E32=""))</formula>
    </cfRule>
  </conditionalFormatting>
  <conditionalFormatting sqref="D32">
    <cfRule type="expression" dxfId="8" priority="2">
      <formula>OR(AND(COUNTA($C33:$L33)&gt;0,$D32=""),AND(COUNTA($E32:$L32)&gt;0,$D32=""))</formula>
    </cfRule>
  </conditionalFormatting>
  <conditionalFormatting sqref="D32">
    <cfRule type="expression" dxfId="7" priority="1">
      <formula>OR(AND(COUNTA($C33:$L33)&gt;0,$E32=""),AND(COUNTA($F32:$L32)&gt;0,$E32=""))</formula>
    </cfRule>
  </conditionalFormatting>
  <dataValidations count="18">
    <dataValidation type="list" allowBlank="1" showInputMessage="1" showErrorMessage="1" sqref="D201:D243">
      <formula1>"ニホンアカガエル,ヤマアカガエル,エゾアカガエル,新卵塊無し,不明"</formula1>
    </dataValidation>
    <dataValidation type="whole" imeMode="off" allowBlank="1" showInputMessage="1" showErrorMessage="1" errorTitle="入力エラー" error="新しく確認された卵塊数を_x000a_「半角数字」で入力してください。" sqref="D43:F200">
      <formula1>0</formula1>
      <formula2>50000</formula2>
    </dataValidation>
    <dataValidation type="list" imeMode="off" showErrorMessage="1" errorTitle="入力エラー" error="調査日を「半角数字」で入力して下さい" sqref="C11:C25">
      <formula1>"1,2,3,4,5,6,7,8,9,10,11,12,13,14,15,16,17,18,19,20,21,22,23,24,25,26,27,28,29,30,31"</formula1>
    </dataValidation>
    <dataValidation type="list" imeMode="off" showErrorMessage="1" errorTitle="入力エラー" error="調査月を「半角数字」で入力して下さい" sqref="B11:B25">
      <formula1>"1,2,3,4,5,6,7,8,9,10,11,12"</formula1>
    </dataValidation>
    <dataValidation type="whole" imeMode="off" allowBlank="1" showInputMessage="1" showErrorMessage="1" errorTitle="入力エラー" error="調査年を「半角数字」で入力してください" sqref="A11:A25">
      <formula1>2000</formula1>
      <formula2>3000</formula2>
    </dataValidation>
    <dataValidation type="time" imeMode="off" allowBlank="1" showInputMessage="1" showErrorMessage="1" errorTitle="入力エラー" error="時刻（時：分）を半角で「14:26」のように入力してください_x000a_めんどくさくてごめんなさい！" sqref="E11:E25 D12:D25">
      <formula1>0</formula1>
      <formula2>0.999305555555556</formula2>
    </dataValidation>
    <dataValidation allowBlank="1" showInputMessage="1" sqref="F11:I25 K11:L25 L29:L38"/>
    <dataValidation type="whole" imeMode="off" allowBlank="1" showInputMessage="1" showErrorMessage="1" errorTitle="入力エラー" error="調査に参加した人数を「半角数字」で入力してください" sqref="J11:J25">
      <formula1>0</formula1>
      <formula2>200</formula2>
    </dataValidation>
    <dataValidation type="list" allowBlank="1" showInputMessage="1" showErrorMessage="1" errorTitle="入力エラー" error="「通常」もしくは「サンプリング法」と入力してください" sqref="C29:C38">
      <formula1>"通常,サンプリング法"</formula1>
    </dataValidation>
    <dataValidation type="list" allowBlank="1" showErrorMessage="1" errorTitle="入力エラー" error="必ず「○」か「×」をお選びください" sqref="D29:G38">
      <formula1>"○,×"</formula1>
    </dataValidation>
    <dataValidation type="list" allowBlank="1" showErrorMessage="1" errorTitle="入力エラー" error="「いいえ」「一部」「大部分」のいずれかを記入してください" sqref="J29:J38">
      <formula1>"いいえ,一部,大部分"</formula1>
    </dataValidation>
    <dataValidation type="list" allowBlank="1" showErrorMessage="1" errorTitle="入力エラー" error="「はい」か「いいえ」を入力してください" sqref="K29:K38">
      <formula1>"はい,いいえ"</formula1>
    </dataValidation>
    <dataValidation type="list" allowBlank="1" showErrorMessage="1" errorTitle="入力エラー" error="「無し」「一部」「全体」のいずれかを記入してください" sqref="H29:H38">
      <formula1>"無し,一部,全体"</formula1>
    </dataValidation>
    <dataValidation type="list" allowBlank="1" showErrorMessage="1" errorTitle="入力エラー" error="「無し」「一部」「全部」のいずれかを記入してください_x000a__x000a_ただし、地区内に含まれる水辺タイプのうち、_x000a_水田および休耕・放棄田が×であれば空白のままで結構です" sqref="I29:I38">
      <formula1>"無し,一部,全部"</formula1>
    </dataValidation>
    <dataValidation type="list" imeMode="off" allowBlank="1" showInputMessage="1" showErrorMessage="1" errorTitle="入力エラー" error="上記、「調査条件」に記入されていない調査年月日は入れることができません。_x000a_「調査条件」に入れるか、またはそちらを修正してから、再度選択してご入力をお願いいたします。" sqref="A43:A200">
      <formula1>調査月日</formula1>
    </dataValidation>
    <dataValidation type="list" imeMode="off" allowBlank="1" showInputMessage="1" showErrorMessage="1" errorTitle="入力エラー" error="「特徴的な変化」シートの、「調査地区名リスト」に記入されていない地区名は入れることができません。_x000a_「調査地区名リスト」に入れてから、再度選択してご入力をお願いいたします。" sqref="B43:B200">
      <formula1>地区名</formula1>
    </dataValidation>
    <dataValidation type="list" allowBlank="1" showInputMessage="1" sqref="D42:F42">
      <formula1>"ニホンアカガエル,ヤマアカガエル,エゾアカガエル,アカガエル類,不明"</formula1>
    </dataValidation>
    <dataValidation type="time" imeMode="off" allowBlank="1" showInputMessage="1" showErrorMessage="1" errorTitle="入力エラー" error="時刻（時：分）を半角で「14:26」のように入力してください_x000a_めんどくさくてごめんなさい！" sqref="D11">
      <formula1>0</formula1>
      <formula2>0.999305555555556</formula2>
    </dataValidation>
  </dataValidations>
  <pageMargins left="0.75" right="0.75" top="1" bottom="1" header="0.51200000000000001" footer="0.51200000000000001"/>
  <pageSetup paperSize="9" scale="56"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7" id="{81C9C1B8-556F-447E-86F7-738570A0B086}">
            <xm:f>AND($C$40&lt;&gt;"",OR(特徴的な変化!$K$7=0,M10=0))</xm:f>
            <x14:dxf>
              <fill>
                <patternFill>
                  <bgColor theme="5" tint="0.79998168889431442"/>
                </patternFill>
              </fill>
              <border>
                <left style="thin">
                  <color rgb="FFFF3399"/>
                </left>
                <right style="thin">
                  <color rgb="FFFF3399"/>
                </right>
                <top style="thin">
                  <color rgb="FFFF3399"/>
                </top>
                <bottom style="thin">
                  <color rgb="FFFF3399"/>
                </bottom>
                <vertical/>
                <horizontal/>
              </border>
            </x14:dxf>
          </x14:cfRule>
          <xm:sqref>I40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0.34998626667073579"/>
  </sheetPr>
  <dimension ref="A1:H25"/>
  <sheetViews>
    <sheetView showGridLines="0" zoomScaleNormal="100" workbookViewId="0">
      <selection activeCell="G23" sqref="G23"/>
    </sheetView>
  </sheetViews>
  <sheetFormatPr defaultColWidth="9" defaultRowHeight="12.9"/>
  <cols>
    <col min="1" max="1" width="16.89453125" style="200" customWidth="1"/>
    <col min="2" max="2" width="14" style="200" customWidth="1"/>
    <col min="3" max="3" width="14.68359375" style="200" customWidth="1"/>
    <col min="4" max="5" width="11.7890625" style="200" customWidth="1"/>
    <col min="6" max="6" width="12.3125" style="201" customWidth="1"/>
    <col min="7" max="7" width="14" style="200" customWidth="1"/>
    <col min="8" max="8" width="12.7890625" style="200" customWidth="1"/>
    <col min="9" max="16384" width="9" style="200"/>
  </cols>
  <sheetData>
    <row r="1" spans="1:8" ht="20.7">
      <c r="A1" s="199" t="s">
        <v>539</v>
      </c>
    </row>
    <row r="2" spans="1:8" ht="21.6" customHeight="1">
      <c r="A2" s="199" t="s">
        <v>461</v>
      </c>
      <c r="F2" s="202"/>
    </row>
    <row r="3" spans="1:8" s="161" customFormat="1" ht="12.6" customHeight="1">
      <c r="F3" s="203"/>
    </row>
    <row r="4" spans="1:8" s="205" customFormat="1" ht="12.3">
      <c r="A4" s="362" t="s">
        <v>536</v>
      </c>
      <c r="B4" s="362"/>
      <c r="C4" s="362"/>
      <c r="D4" s="362"/>
      <c r="E4" s="362"/>
      <c r="F4" s="204"/>
    </row>
    <row r="5" spans="1:8" s="205" customFormat="1" ht="31.2" customHeight="1">
      <c r="A5" s="206" t="str">
        <f>IF(OR(COUNTIF(B16:B17,"△入力中")&gt;0,COUNTIF(B16:B17,"×未入力")&gt;0),"まだ未入力の項目があるようです。お手数おかけしますが、下の入力チェックをご確認ください","")</f>
        <v>まだ未入力の項目があるようです。お手数おかけしますが、下の入力チェックをご確認ください</v>
      </c>
      <c r="B5" s="204"/>
      <c r="C5" s="204"/>
      <c r="D5" s="204"/>
      <c r="E5" s="204"/>
      <c r="F5" s="204"/>
    </row>
    <row r="6" spans="1:8" s="205" customFormat="1" ht="6" customHeight="1">
      <c r="A6" s="161"/>
    </row>
    <row r="7" spans="1:8" s="161" customFormat="1" ht="16.8" customHeight="1">
      <c r="A7" s="207" t="s">
        <v>462</v>
      </c>
      <c r="B7" s="208"/>
      <c r="C7" s="208"/>
      <c r="D7" s="209"/>
      <c r="E7" s="209"/>
      <c r="F7" s="209"/>
      <c r="G7" s="209"/>
      <c r="H7" s="209"/>
    </row>
    <row r="8" spans="1:8" s="161" customFormat="1" ht="12.3">
      <c r="A8" s="161" t="s">
        <v>463</v>
      </c>
      <c r="F8" s="210"/>
    </row>
    <row r="9" spans="1:8" s="161" customFormat="1" ht="12.3">
      <c r="A9" s="161" t="s">
        <v>464</v>
      </c>
      <c r="F9" s="210"/>
    </row>
    <row r="10" spans="1:8" s="161" customFormat="1" ht="12.3">
      <c r="A10" s="161" t="s">
        <v>465</v>
      </c>
      <c r="F10" s="210"/>
    </row>
    <row r="11" spans="1:8" s="161" customFormat="1" ht="12.3">
      <c r="A11" s="161" t="s">
        <v>466</v>
      </c>
      <c r="F11" s="210"/>
    </row>
    <row r="12" spans="1:8" s="161" customFormat="1" ht="12.3">
      <c r="F12" s="210"/>
    </row>
    <row r="13" spans="1:8" s="161" customFormat="1" ht="12.6" thickBot="1">
      <c r="A13" s="211" t="s">
        <v>488</v>
      </c>
      <c r="F13" s="210"/>
    </row>
    <row r="14" spans="1:8" s="161" customFormat="1" ht="12.3">
      <c r="A14" s="363" t="s">
        <v>467</v>
      </c>
      <c r="B14" s="365" t="s">
        <v>468</v>
      </c>
      <c r="C14" s="356" t="s">
        <v>469</v>
      </c>
      <c r="D14" s="357"/>
      <c r="E14" s="357"/>
      <c r="F14" s="357"/>
      <c r="G14" s="357"/>
      <c r="H14" s="358"/>
    </row>
    <row r="15" spans="1:8" s="161" customFormat="1" ht="27.6" customHeight="1" thickBot="1">
      <c r="A15" s="364"/>
      <c r="B15" s="366"/>
      <c r="C15" s="212" t="s">
        <v>296</v>
      </c>
      <c r="D15" s="213" t="s">
        <v>489</v>
      </c>
      <c r="E15" s="213" t="s">
        <v>470</v>
      </c>
      <c r="F15" s="213" t="s">
        <v>474</v>
      </c>
      <c r="G15" s="214" t="s">
        <v>486</v>
      </c>
      <c r="H15" s="215" t="s">
        <v>487</v>
      </c>
    </row>
    <row r="16" spans="1:8" s="161" customFormat="1" ht="21.6" customHeight="1" thickTop="1">
      <c r="A16" s="216" t="s">
        <v>471</v>
      </c>
      <c r="B16" s="217" t="str">
        <f>IF(COUNTIF(C16:D16,"×未入力")=2, "×未入力", IF(COUNTIF(C16:D16,"○完了")=2,"○入力済", "△入力中"))</f>
        <v>×未入力</v>
      </c>
      <c r="C16" s="218" t="str">
        <f>特徴的な変化!G4</f>
        <v>×未入力</v>
      </c>
      <c r="D16" s="219" t="str">
        <f>特徴的な変化!H4</f>
        <v>×未入力</v>
      </c>
      <c r="E16" s="359"/>
      <c r="F16" s="360"/>
      <c r="G16" s="360"/>
      <c r="H16" s="361"/>
    </row>
    <row r="17" spans="1:8" s="161" customFormat="1" ht="21.6" customHeight="1" thickBot="1">
      <c r="A17" s="220" t="s">
        <v>475</v>
      </c>
      <c r="B17" s="221" t="str">
        <f>IF(COUNTIF(E17:H17,"×未入力")=4, "×未入力", IF(COUNTIF(E17:H17,"○完了")=4,"○入力済", "△入力中"))</f>
        <v>×未入力</v>
      </c>
      <c r="C17" s="354"/>
      <c r="D17" s="355"/>
      <c r="E17" s="222" t="str">
        <f>入力フォーム!G6</f>
        <v>×未入力</v>
      </c>
      <c r="F17" s="222" t="str">
        <f>入力フォーム!H6</f>
        <v>×未入力</v>
      </c>
      <c r="G17" s="222" t="str">
        <f>入力フォーム!I6</f>
        <v>×未入力</v>
      </c>
      <c r="H17" s="223" t="str">
        <f>入力フォーム!K6</f>
        <v>×未入力</v>
      </c>
    </row>
    <row r="18" spans="1:8" s="161" customFormat="1" ht="12.3">
      <c r="F18" s="210"/>
    </row>
    <row r="19" spans="1:8" s="161" customFormat="1" ht="12.3">
      <c r="A19" s="161" t="s">
        <v>472</v>
      </c>
      <c r="F19" s="210"/>
    </row>
    <row r="20" spans="1:8" s="161" customFormat="1" ht="12.3">
      <c r="F20" s="210"/>
    </row>
    <row r="21" spans="1:8" s="161" customFormat="1" ht="12.3">
      <c r="F21" s="210"/>
    </row>
    <row r="22" spans="1:8" s="161" customFormat="1">
      <c r="A22" s="249" t="s">
        <v>535</v>
      </c>
      <c r="F22" s="210"/>
    </row>
    <row r="23" spans="1:8" s="161" customFormat="1" ht="12.3">
      <c r="F23" s="210"/>
    </row>
    <row r="24" spans="1:8" s="161" customFormat="1" ht="12.3">
      <c r="F24" s="210"/>
    </row>
    <row r="25" spans="1:8" s="161" customFormat="1" ht="12.3">
      <c r="F25" s="210"/>
    </row>
  </sheetData>
  <sheetProtection sheet="1" objects="1" scenarios="1"/>
  <mergeCells count="6">
    <mergeCell ref="C17:D17"/>
    <mergeCell ref="C14:H14"/>
    <mergeCell ref="E16:H16"/>
    <mergeCell ref="A4:E4"/>
    <mergeCell ref="A14:A15"/>
    <mergeCell ref="B14:B15"/>
  </mergeCells>
  <phoneticPr fontId="3"/>
  <conditionalFormatting sqref="B17:C17 E17:H17">
    <cfRule type="containsText" dxfId="5" priority="4" stopIfTrue="1" operator="containsText" text="○">
      <formula>NOT(ISERROR(SEARCH("○",B17)))</formula>
    </cfRule>
    <cfRule type="containsText" dxfId="4" priority="5" stopIfTrue="1" operator="containsText" text="△入力中">
      <formula>NOT(ISERROR(SEARCH("△入力中",B17)))</formula>
    </cfRule>
    <cfRule type="containsText" dxfId="3" priority="6" stopIfTrue="1" operator="containsText" text="×">
      <formula>NOT(ISERROR(SEARCH("×",B17)))</formula>
    </cfRule>
  </conditionalFormatting>
  <conditionalFormatting sqref="B16:E16">
    <cfRule type="containsText" dxfId="2" priority="1" stopIfTrue="1" operator="containsText" text="○">
      <formula>NOT(ISERROR(SEARCH("○",B16)))</formula>
    </cfRule>
    <cfRule type="containsText" dxfId="1" priority="2" stopIfTrue="1" operator="containsText" text="△入力中">
      <formula>NOT(ISERROR(SEARCH("△入力中",B16)))</formula>
    </cfRule>
    <cfRule type="containsText" dxfId="0" priority="3" stopIfTrue="1" operator="containsText" text="×">
      <formula>NOT(ISERROR(SEARCH("×",B16)))</formula>
    </cfRule>
  </conditionalFormatting>
  <hyperlinks>
    <hyperlink ref="C16" location="特徴的な変化!G3" display="特徴的な変化!G3"/>
    <hyperlink ref="D16" location="特徴的な変化!H3" display="特徴的な変化!H3"/>
    <hyperlink ref="E17" location="入力フォーム!G5" display="入力フォーム!G5"/>
    <hyperlink ref="F17" location="入力フォーム!H5" display="入力フォーム!H5"/>
    <hyperlink ref="G17" location="入力フォーム!I5" display="入力フォーム!I5"/>
    <hyperlink ref="H17" location="入力フォーム!K5" display="入力フォーム!K5"/>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499984740745262"/>
  </sheetPr>
  <dimension ref="A1:M38"/>
  <sheetViews>
    <sheetView zoomScaleNormal="100" workbookViewId="0">
      <selection activeCell="Z17" sqref="Z17"/>
    </sheetView>
  </sheetViews>
  <sheetFormatPr defaultRowHeight="12.9"/>
  <cols>
    <col min="1" max="1" width="17" customWidth="1"/>
    <col min="4" max="13" width="5" customWidth="1"/>
  </cols>
  <sheetData>
    <row r="1" spans="1:13" ht="33.75" customHeight="1">
      <c r="A1" s="15"/>
    </row>
    <row r="2" spans="1:13">
      <c r="A2" s="13"/>
      <c r="B2" s="2"/>
      <c r="C2" s="1"/>
      <c r="D2" s="369" t="s">
        <v>141</v>
      </c>
      <c r="E2" s="369"/>
      <c r="F2" s="369"/>
      <c r="G2" s="369"/>
      <c r="H2" s="369"/>
      <c r="I2" s="369"/>
      <c r="J2" s="369"/>
      <c r="K2" s="369"/>
      <c r="L2" s="369"/>
      <c r="M2" s="369"/>
    </row>
    <row r="3" spans="1:13">
      <c r="A3" s="14" t="str">
        <f>入力フォーム!D42</f>
        <v>ニホンアカガエル</v>
      </c>
      <c r="B3" s="367" t="s">
        <v>12</v>
      </c>
      <c r="C3" s="368"/>
      <c r="D3" s="12" t="str">
        <f>IF(入力フォーム!B29&gt;0,入力フォーム!B29,"")</f>
        <v/>
      </c>
      <c r="E3" s="12" t="str">
        <f>IF(入力フォーム!B30&gt;0,入力フォーム!B30,"")</f>
        <v/>
      </c>
      <c r="F3" s="12" t="str">
        <f>IF(入力フォーム!B31&gt;0,入力フォーム!B31,"")</f>
        <v/>
      </c>
      <c r="G3" s="12" t="str">
        <f>IF(入力フォーム!B32&gt;0,入力フォーム!B32,"")</f>
        <v/>
      </c>
      <c r="H3" s="12" t="str">
        <f>IF(入力フォーム!B33&gt;0,入力フォーム!B33,"")</f>
        <v/>
      </c>
      <c r="I3" s="12" t="str">
        <f>IF(入力フォーム!B34&gt;0,入力フォーム!B34,"")</f>
        <v/>
      </c>
      <c r="J3" s="12" t="str">
        <f>IF(入力フォーム!B35&gt;0,入力フォーム!B35,"")</f>
        <v/>
      </c>
      <c r="K3" s="12" t="str">
        <f>IF(入力フォーム!B36&gt;0,入力フォーム!B36,"")</f>
        <v/>
      </c>
      <c r="L3" s="12" t="str">
        <f>IF(入力フォーム!B37&gt;0,入力フォーム!B37,"")</f>
        <v/>
      </c>
      <c r="M3" s="12" t="str">
        <f>IF(入力フォーム!B38&gt;0,入力フォーム!B38,"")</f>
        <v/>
      </c>
    </row>
    <row r="4" spans="1:13" ht="13.2" thickBot="1">
      <c r="A4" s="3" t="s">
        <v>13</v>
      </c>
      <c r="B4" s="8" t="s">
        <v>10</v>
      </c>
      <c r="C4" s="9" t="s">
        <v>15</v>
      </c>
      <c r="D4" s="4" t="str">
        <f>IF(D3&lt;&gt;"",SUM(D5:D19),"")</f>
        <v/>
      </c>
      <c r="E4" s="4" t="str">
        <f t="shared" ref="E4:M4" si="0">IF(E3&lt;&gt;"",SUM(E5:E19),"")</f>
        <v/>
      </c>
      <c r="F4" s="4" t="str">
        <f t="shared" si="0"/>
        <v/>
      </c>
      <c r="G4" s="4" t="str">
        <f t="shared" si="0"/>
        <v/>
      </c>
      <c r="H4" s="4" t="str">
        <f t="shared" si="0"/>
        <v/>
      </c>
      <c r="I4" s="4" t="str">
        <f t="shared" si="0"/>
        <v/>
      </c>
      <c r="J4" s="4" t="str">
        <f t="shared" si="0"/>
        <v/>
      </c>
      <c r="K4" s="4" t="str">
        <f t="shared" si="0"/>
        <v/>
      </c>
      <c r="L4" s="4" t="str">
        <f t="shared" si="0"/>
        <v/>
      </c>
      <c r="M4" s="4" t="str">
        <f t="shared" si="0"/>
        <v/>
      </c>
    </row>
    <row r="5" spans="1:13" ht="13.2" thickTop="1">
      <c r="A5" s="11" t="str">
        <f>IF(入力フォーム!M11&gt;0,入力フォーム!M11,"")</f>
        <v>-</v>
      </c>
      <c r="B5" s="6" t="str">
        <f>IF(A5&lt;&gt;"-",SUM(D5:M5),"")</f>
        <v/>
      </c>
      <c r="C5" s="7" t="str">
        <f>IF(A5&lt;&gt;"-",B5,"")</f>
        <v/>
      </c>
      <c r="D5" s="5" t="str">
        <f>IF($A5&lt;&gt;"",IF(D$3&lt;&gt;"",SUMPRODUCT((入力フォーム!$A$43:$A$200=$A5)*(入力フォーム!$B$43:$B$200=D$3)*(入力フォーム!$D$43:$D$200)),""),"")</f>
        <v/>
      </c>
      <c r="E5" s="5" t="str">
        <f>IF($A5&lt;&gt;"",IF(E$3&lt;&gt;"",SUMPRODUCT((入力フォーム!$A$43:$A$200=$A5)*(入力フォーム!$B$43:$B$200=E$3)*(入力フォーム!$D$43:$D$200)),""),"")</f>
        <v/>
      </c>
      <c r="F5" s="5" t="str">
        <f>IF($A5&lt;&gt;"",IF(F$3&lt;&gt;"",SUMPRODUCT((入力フォーム!$A$43:$A$200=$A5)*(入力フォーム!$B$43:$B$200=F$3)*(入力フォーム!$D$43:$D$200)),""),"")</f>
        <v/>
      </c>
      <c r="G5" s="5" t="str">
        <f>IF($A5&lt;&gt;"",IF(G$3&lt;&gt;"",SUMPRODUCT((入力フォーム!$A$43:$A$200=$A5)*(入力フォーム!$B$43:$B$200=G$3)*(入力フォーム!$D$43:$D$200)),""),"")</f>
        <v/>
      </c>
      <c r="H5" s="5" t="str">
        <f>IF($A5&lt;&gt;"",IF(H$3&lt;&gt;"",SUMPRODUCT((入力フォーム!$A$43:$A$200=$A5)*(入力フォーム!$B$43:$B$200=H$3)*(入力フォーム!$D$43:$D$200)),""),"")</f>
        <v/>
      </c>
      <c r="I5" s="5" t="str">
        <f>IF($A5&lt;&gt;"",IF(I$3&lt;&gt;"",SUMPRODUCT((入力フォーム!$A$43:$A$200=$A5)*(入力フォーム!$B$43:$B$200=I$3)*(入力フォーム!$D$43:$D$200)),""),"")</f>
        <v/>
      </c>
      <c r="J5" s="5" t="str">
        <f>IF($A5&lt;&gt;"",IF(J$3&lt;&gt;"",SUMPRODUCT((入力フォーム!$A$43:$A$200=$A5)*(入力フォーム!$B$43:$B$200=J$3)*(入力フォーム!$D$43:$D$200)),""),"")</f>
        <v/>
      </c>
      <c r="K5" s="5" t="str">
        <f>IF($A5&lt;&gt;"",IF(K$3&lt;&gt;"",SUMPRODUCT((入力フォーム!$A$43:$A$200=$A5)*(入力フォーム!$B$43:$B$200=K$3)*(入力フォーム!$D$43:$D$200)),""),"")</f>
        <v/>
      </c>
      <c r="L5" s="5" t="str">
        <f>IF($A5&lt;&gt;"",IF(L$3&lt;&gt;"",SUMPRODUCT((入力フォーム!$A$43:$A$200=$A5)*(入力フォーム!$B$43:$B$200=L$3)*(入力フォーム!$D$43:$D$200)),""),"")</f>
        <v/>
      </c>
      <c r="M5" s="5" t="str">
        <f>IF($A5&lt;&gt;"",IF(M$3&lt;&gt;"",SUMPRODUCT((入力フォーム!$A$43:$A$200=$A5)*(入力フォーム!$B$43:$B$200=M$3)*(入力フォーム!$D$43:$D$200)),""),"")</f>
        <v/>
      </c>
    </row>
    <row r="6" spans="1:13">
      <c r="A6" s="11" t="str">
        <f>IF(入力フォーム!M12&gt;0,入力フォーム!M12,"")</f>
        <v>-</v>
      </c>
      <c r="B6" s="6" t="str">
        <f>IF(A6&lt;&gt;"-",SUM(D6:M6),"")</f>
        <v/>
      </c>
      <c r="C6" s="7" t="str">
        <f t="shared" ref="C6:C19" si="1">IF(A6&lt;&gt;"-",B6+C5,"")</f>
        <v/>
      </c>
      <c r="D6" s="5" t="str">
        <f>IF($A6&lt;&gt;"",IF(D$3&lt;&gt;"",SUMPRODUCT((入力フォーム!$A$43:$A$200=$A6)*(入力フォーム!$B$43:$B$200=D$3)*(入力フォーム!$D$43:$D$200)),""),"")</f>
        <v/>
      </c>
      <c r="E6" s="5" t="str">
        <f>IF($A6&lt;&gt;"",IF(E$3&lt;&gt;"",SUMPRODUCT((入力フォーム!$A$43:$A$200=$A6)*(入力フォーム!$B$43:$B$200=E$3)*(入力フォーム!$D$43:$D$200)),""),"")</f>
        <v/>
      </c>
      <c r="F6" s="5" t="str">
        <f>IF($A6&lt;&gt;"",IF(F$3&lt;&gt;"",SUMPRODUCT((入力フォーム!$A$43:$A$200=$A6)*(入力フォーム!$B$43:$B$200=F$3)*(入力フォーム!$D$43:$D$200)),""),"")</f>
        <v/>
      </c>
      <c r="G6" s="5" t="str">
        <f>IF($A6&lt;&gt;"",IF(G$3&lt;&gt;"",SUMPRODUCT((入力フォーム!$A$43:$A$200=$A6)*(入力フォーム!$B$43:$B$200=G$3)*(入力フォーム!$D$43:$D$200)),""),"")</f>
        <v/>
      </c>
      <c r="H6" s="5" t="str">
        <f>IF($A6&lt;&gt;"",IF(H$3&lt;&gt;"",SUMPRODUCT((入力フォーム!$A$43:$A$200=$A6)*(入力フォーム!$B$43:$B$200=H$3)*(入力フォーム!$D$43:$D$200)),""),"")</f>
        <v/>
      </c>
      <c r="I6" s="5" t="str">
        <f>IF($A6&lt;&gt;"",IF(I$3&lt;&gt;"",SUMPRODUCT((入力フォーム!$A$43:$A$200=$A6)*(入力フォーム!$B$43:$B$200=I$3)*(入力フォーム!$D$43:$D$200)),""),"")</f>
        <v/>
      </c>
      <c r="J6" s="5" t="str">
        <f>IF($A6&lt;&gt;"",IF(J$3&lt;&gt;"",SUMPRODUCT((入力フォーム!$A$43:$A$200=$A6)*(入力フォーム!$B$43:$B$200=J$3)*(入力フォーム!$D$43:$D$200)),""),"")</f>
        <v/>
      </c>
      <c r="K6" s="5" t="str">
        <f>IF($A6&lt;&gt;"",IF(K$3&lt;&gt;"",SUMPRODUCT((入力フォーム!$A$43:$A$200=$A6)*(入力フォーム!$B$43:$B$200=K$3)*(入力フォーム!$D$43:$D$200)),""),"")</f>
        <v/>
      </c>
      <c r="L6" s="5" t="str">
        <f>IF($A6&lt;&gt;"",IF(L$3&lt;&gt;"",SUMPRODUCT((入力フォーム!$A$43:$A$200=$A6)*(入力フォーム!$B$43:$B$200=L$3)*(入力フォーム!$D$43:$D$200)),""),"")</f>
        <v/>
      </c>
      <c r="M6" s="5" t="str">
        <f>IF($A6&lt;&gt;"",IF(M$3&lt;&gt;"",SUMPRODUCT((入力フォーム!$A$43:$A$200=$A6)*(入力フォーム!$B$43:$B$200=M$3)*(入力フォーム!$D$43:$D$200)),""),"")</f>
        <v/>
      </c>
    </row>
    <row r="7" spans="1:13">
      <c r="A7" s="11" t="str">
        <f>IF(入力フォーム!M13&gt;0,入力フォーム!M13,"")</f>
        <v>-</v>
      </c>
      <c r="B7" s="6" t="str">
        <f>IF(A7&lt;&gt;"-",SUM(D7:M7),"")</f>
        <v/>
      </c>
      <c r="C7" s="7" t="str">
        <f t="shared" si="1"/>
        <v/>
      </c>
      <c r="D7" s="5" t="str">
        <f>IF($A7&lt;&gt;"",IF(D$3&lt;&gt;"",SUMPRODUCT((入力フォーム!$A$43:$A$200=$A7)*(入力フォーム!$B$43:$B$200=D$3)*(入力フォーム!$D$43:$D$200)),""),"")</f>
        <v/>
      </c>
      <c r="E7" s="5" t="str">
        <f>IF($A7&lt;&gt;"",IF(E$3&lt;&gt;"",SUMPRODUCT((入力フォーム!$A$43:$A$200=$A7)*(入力フォーム!$B$43:$B$200=E$3)*(入力フォーム!$D$43:$D$200)),""),"")</f>
        <v/>
      </c>
      <c r="F7" s="5" t="str">
        <f>IF($A7&lt;&gt;"",IF(F$3&lt;&gt;"",SUMPRODUCT((入力フォーム!$A$43:$A$200=$A7)*(入力フォーム!$B$43:$B$200=F$3)*(入力フォーム!$D$43:$D$200)),""),"")</f>
        <v/>
      </c>
      <c r="G7" s="5" t="str">
        <f>IF($A7&lt;&gt;"",IF(G$3&lt;&gt;"",SUMPRODUCT((入力フォーム!$A$43:$A$200=$A7)*(入力フォーム!$B$43:$B$200=G$3)*(入力フォーム!$D$43:$D$200)),""),"")</f>
        <v/>
      </c>
      <c r="H7" s="5" t="str">
        <f>IF($A7&lt;&gt;"",IF(H$3&lt;&gt;"",SUMPRODUCT((入力フォーム!$A$43:$A$200=$A7)*(入力フォーム!$B$43:$B$200=H$3)*(入力フォーム!$D$43:$D$200)),""),"")</f>
        <v/>
      </c>
      <c r="I7" s="5" t="str">
        <f>IF($A7&lt;&gt;"",IF(I$3&lt;&gt;"",SUMPRODUCT((入力フォーム!$A$43:$A$200=$A7)*(入力フォーム!$B$43:$B$200=I$3)*(入力フォーム!$D$43:$D$200)),""),"")</f>
        <v/>
      </c>
      <c r="J7" s="5" t="str">
        <f>IF($A7&lt;&gt;"",IF(J$3&lt;&gt;"",SUMPRODUCT((入力フォーム!$A$43:$A$200=$A7)*(入力フォーム!$B$43:$B$200=J$3)*(入力フォーム!$D$43:$D$200)),""),"")</f>
        <v/>
      </c>
      <c r="K7" s="5" t="str">
        <f>IF($A7&lt;&gt;"",IF(K$3&lt;&gt;"",SUMPRODUCT((入力フォーム!$A$43:$A$200=$A7)*(入力フォーム!$B$43:$B$200=K$3)*(入力フォーム!$D$43:$D$200)),""),"")</f>
        <v/>
      </c>
      <c r="L7" s="5" t="str">
        <f>IF($A7&lt;&gt;"",IF(L$3&lt;&gt;"",SUMPRODUCT((入力フォーム!$A$43:$A$200=$A7)*(入力フォーム!$B$43:$B$200=L$3)*(入力フォーム!$D$43:$D$200)),""),"")</f>
        <v/>
      </c>
      <c r="M7" s="5" t="str">
        <f>IF($A7&lt;&gt;"",IF(M$3&lt;&gt;"",SUMPRODUCT((入力フォーム!$A$43:$A$200=$A7)*(入力フォーム!$B$43:$B$200=M$3)*(入力フォーム!$D$43:$D$200)),""),"")</f>
        <v/>
      </c>
    </row>
    <row r="8" spans="1:13">
      <c r="A8" s="11" t="str">
        <f>IF(入力フォーム!M14&gt;0,入力フォーム!M14,"")</f>
        <v>-</v>
      </c>
      <c r="B8" s="6" t="str">
        <f>IF(A8&lt;&gt;"-",SUM(D8:M8),"")</f>
        <v/>
      </c>
      <c r="C8" s="7" t="str">
        <f t="shared" si="1"/>
        <v/>
      </c>
      <c r="D8" s="5" t="str">
        <f>IF($A8&lt;&gt;"",IF(D$3&lt;&gt;"",SUMPRODUCT((入力フォーム!$A$43:$A$200=$A8)*(入力フォーム!$B$43:$B$200=D$3)*(入力フォーム!$D$43:$D$200)),""),"")</f>
        <v/>
      </c>
      <c r="E8" s="5" t="str">
        <f>IF($A8&lt;&gt;"",IF(E$3&lt;&gt;"",SUMPRODUCT((入力フォーム!$A$43:$A$200=$A8)*(入力フォーム!$B$43:$B$200=E$3)*(入力フォーム!$D$43:$D$200)),""),"")</f>
        <v/>
      </c>
      <c r="F8" s="5" t="str">
        <f>IF($A8&lt;&gt;"",IF(F$3&lt;&gt;"",SUMPRODUCT((入力フォーム!$A$43:$A$200=$A8)*(入力フォーム!$B$43:$B$200=F$3)*(入力フォーム!$D$43:$D$200)),""),"")</f>
        <v/>
      </c>
      <c r="G8" s="5" t="str">
        <f>IF($A8&lt;&gt;"",IF(G$3&lt;&gt;"",SUMPRODUCT((入力フォーム!$A$43:$A$200=$A8)*(入力フォーム!$B$43:$B$200=G$3)*(入力フォーム!$D$43:$D$200)),""),"")</f>
        <v/>
      </c>
      <c r="H8" s="5" t="str">
        <f>IF($A8&lt;&gt;"",IF(H$3&lt;&gt;"",SUMPRODUCT((入力フォーム!$A$43:$A$200=$A8)*(入力フォーム!$B$43:$B$200=H$3)*(入力フォーム!$D$43:$D$200)),""),"")</f>
        <v/>
      </c>
      <c r="I8" s="5" t="str">
        <f>IF($A8&lt;&gt;"",IF(I$3&lt;&gt;"",SUMPRODUCT((入力フォーム!$A$43:$A$200=$A8)*(入力フォーム!$B$43:$B$200=I$3)*(入力フォーム!$D$43:$D$200)),""),"")</f>
        <v/>
      </c>
      <c r="J8" s="5" t="str">
        <f>IF($A8&lt;&gt;"",IF(J$3&lt;&gt;"",SUMPRODUCT((入力フォーム!$A$43:$A$200=$A8)*(入力フォーム!$B$43:$B$200=J$3)*(入力フォーム!$D$43:$D$200)),""),"")</f>
        <v/>
      </c>
      <c r="K8" s="5" t="str">
        <f>IF($A8&lt;&gt;"",IF(K$3&lt;&gt;"",SUMPRODUCT((入力フォーム!$A$43:$A$200=$A8)*(入力フォーム!$B$43:$B$200=K$3)*(入力フォーム!$D$43:$D$200)),""),"")</f>
        <v/>
      </c>
      <c r="L8" s="5" t="str">
        <f>IF($A8&lt;&gt;"",IF(L$3&lt;&gt;"",SUMPRODUCT((入力フォーム!$A$43:$A$200=$A8)*(入力フォーム!$B$43:$B$200=L$3)*(入力フォーム!$D$43:$D$200)),""),"")</f>
        <v/>
      </c>
      <c r="M8" s="5" t="str">
        <f>IF($A8&lt;&gt;"",IF(M$3&lt;&gt;"",SUMPRODUCT((入力フォーム!$A$43:$A$200=$A8)*(入力フォーム!$B$43:$B$200=M$3)*(入力フォーム!$D$43:$D$200)),""),"")</f>
        <v/>
      </c>
    </row>
    <row r="9" spans="1:13">
      <c r="A9" s="11" t="str">
        <f>IF(入力フォーム!M15&gt;0,入力フォーム!M15,"")</f>
        <v>-</v>
      </c>
      <c r="B9" s="6" t="str">
        <f>IF(A9&lt;&gt;"-",SUM(D9:M9),"")</f>
        <v/>
      </c>
      <c r="C9" s="7" t="str">
        <f t="shared" si="1"/>
        <v/>
      </c>
      <c r="D9" s="5" t="str">
        <f>IF($A9&lt;&gt;"",IF(D$3&lt;&gt;"",SUMPRODUCT((入力フォーム!$A$43:$A$200=$A9)*(入力フォーム!$B$43:$B$200=D$3)*(入力フォーム!$D$43:$D$200)),""),"")</f>
        <v/>
      </c>
      <c r="E9" s="5" t="str">
        <f>IF($A9&lt;&gt;"",IF(E$3&lt;&gt;"",SUMPRODUCT((入力フォーム!$A$43:$A$200=$A9)*(入力フォーム!$B$43:$B$200=E$3)*(入力フォーム!$D$43:$D$200)),""),"")</f>
        <v/>
      </c>
      <c r="F9" s="5" t="str">
        <f>IF($A9&lt;&gt;"",IF(F$3&lt;&gt;"",SUMPRODUCT((入力フォーム!$A$43:$A$200=$A9)*(入力フォーム!$B$43:$B$200=F$3)*(入力フォーム!$D$43:$D$200)),""),"")</f>
        <v/>
      </c>
      <c r="G9" s="5" t="str">
        <f>IF($A9&lt;&gt;"",IF(G$3&lt;&gt;"",SUMPRODUCT((入力フォーム!$A$43:$A$200=$A9)*(入力フォーム!$B$43:$B$200=G$3)*(入力フォーム!$D$43:$D$200)),""),"")</f>
        <v/>
      </c>
      <c r="H9" s="5" t="str">
        <f>IF($A9&lt;&gt;"",IF(H$3&lt;&gt;"",SUMPRODUCT((入力フォーム!$A$43:$A$200=$A9)*(入力フォーム!$B$43:$B$200=H$3)*(入力フォーム!$D$43:$D$200)),""),"")</f>
        <v/>
      </c>
      <c r="I9" s="5" t="str">
        <f>IF($A9&lt;&gt;"",IF(I$3&lt;&gt;"",SUMPRODUCT((入力フォーム!$A$43:$A$200=$A9)*(入力フォーム!$B$43:$B$200=I$3)*(入力フォーム!$D$43:$D$200)),""),"")</f>
        <v/>
      </c>
      <c r="J9" s="5" t="str">
        <f>IF($A9&lt;&gt;"",IF(J$3&lt;&gt;"",SUMPRODUCT((入力フォーム!$A$43:$A$200=$A9)*(入力フォーム!$B$43:$B$200=J$3)*(入力フォーム!$D$43:$D$200)),""),"")</f>
        <v/>
      </c>
      <c r="K9" s="5" t="str">
        <f>IF($A9&lt;&gt;"",IF(K$3&lt;&gt;"",SUMPRODUCT((入力フォーム!$A$43:$A$200=$A9)*(入力フォーム!$B$43:$B$200=K$3)*(入力フォーム!$D$43:$D$200)),""),"")</f>
        <v/>
      </c>
      <c r="L9" s="5" t="str">
        <f>IF($A9&lt;&gt;"",IF(L$3&lt;&gt;"",SUMPRODUCT((入力フォーム!$A$43:$A$200=$A9)*(入力フォーム!$B$43:$B$200=L$3)*(入力フォーム!$D$43:$D$200)),""),"")</f>
        <v/>
      </c>
      <c r="M9" s="5" t="str">
        <f>IF($A9&lt;&gt;"",IF(M$3&lt;&gt;"",SUMPRODUCT((入力フォーム!$A$43:$A$200=$A9)*(入力フォーム!$B$43:$B$200=M$3)*(入力フォーム!$D$43:$D$200)),""),"")</f>
        <v/>
      </c>
    </row>
    <row r="10" spans="1:13">
      <c r="A10" s="11" t="str">
        <f>IF(入力フォーム!M16&gt;0,入力フォーム!M16,"")</f>
        <v>-</v>
      </c>
      <c r="B10" s="6" t="str">
        <f t="shared" ref="B10:B19" si="2">IF(A10&lt;&gt;"-",SUM(D10:M10),"")</f>
        <v/>
      </c>
      <c r="C10" s="7" t="str">
        <f t="shared" si="1"/>
        <v/>
      </c>
      <c r="D10" s="5" t="str">
        <f>IF($A10&lt;&gt;"",IF(D$3&lt;&gt;"",SUMPRODUCT((入力フォーム!$A$43:$A$200=$A10)*(入力フォーム!$B$43:$B$200=D$3)*(入力フォーム!$D$43:$D$200)),""),"")</f>
        <v/>
      </c>
      <c r="E10" s="5" t="str">
        <f>IF($A10&lt;&gt;"",IF(E$3&lt;&gt;"",SUMPRODUCT((入力フォーム!$A$43:$A$200=$A10)*(入力フォーム!$B$43:$B$200=E$3)*(入力フォーム!$D$43:$D$200)),""),"")</f>
        <v/>
      </c>
      <c r="F10" s="5" t="str">
        <f>IF($A10&lt;&gt;"",IF(F$3&lt;&gt;"",SUMPRODUCT((入力フォーム!$A$43:$A$200=$A10)*(入力フォーム!$B$43:$B$200=F$3)*(入力フォーム!$D$43:$D$200)),""),"")</f>
        <v/>
      </c>
      <c r="G10" s="5" t="str">
        <f>IF($A10&lt;&gt;"",IF(G$3&lt;&gt;"",SUMPRODUCT((入力フォーム!$A$43:$A$200=$A10)*(入力フォーム!$B$43:$B$200=G$3)*(入力フォーム!$D$43:$D$200)),""),"")</f>
        <v/>
      </c>
      <c r="H10" s="5" t="str">
        <f>IF($A10&lt;&gt;"",IF(H$3&lt;&gt;"",SUMPRODUCT((入力フォーム!$A$43:$A$200=$A10)*(入力フォーム!$B$43:$B$200=H$3)*(入力フォーム!$D$43:$D$200)),""),"")</f>
        <v/>
      </c>
      <c r="I10" s="5" t="str">
        <f>IF($A10&lt;&gt;"",IF(I$3&lt;&gt;"",SUMPRODUCT((入力フォーム!$A$43:$A$200=$A10)*(入力フォーム!$B$43:$B$200=I$3)*(入力フォーム!$D$43:$D$200)),""),"")</f>
        <v/>
      </c>
      <c r="J10" s="5" t="str">
        <f>IF($A10&lt;&gt;"",IF(J$3&lt;&gt;"",SUMPRODUCT((入力フォーム!$A$43:$A$200=$A10)*(入力フォーム!$B$43:$B$200=J$3)*(入力フォーム!$D$43:$D$200)),""),"")</f>
        <v/>
      </c>
      <c r="K10" s="5" t="str">
        <f>IF($A10&lt;&gt;"",IF(K$3&lt;&gt;"",SUMPRODUCT((入力フォーム!$A$43:$A$200=$A10)*(入力フォーム!$B$43:$B$200=K$3)*(入力フォーム!$D$43:$D$200)),""),"")</f>
        <v/>
      </c>
      <c r="L10" s="5" t="str">
        <f>IF($A10&lt;&gt;"",IF(L$3&lt;&gt;"",SUMPRODUCT((入力フォーム!$A$43:$A$200=$A10)*(入力フォーム!$B$43:$B$200=L$3)*(入力フォーム!$D$43:$D$200)),""),"")</f>
        <v/>
      </c>
      <c r="M10" s="5" t="str">
        <f>IF($A10&lt;&gt;"",IF(M$3&lt;&gt;"",SUMPRODUCT((入力フォーム!$A$43:$A$200=$A10)*(入力フォーム!$B$43:$B$200=M$3)*(入力フォーム!$D$43:$D$200)),""),"")</f>
        <v/>
      </c>
    </row>
    <row r="11" spans="1:13">
      <c r="A11" s="11" t="str">
        <f>IF(入力フォーム!M17&gt;0,入力フォーム!M17,"")</f>
        <v>-</v>
      </c>
      <c r="B11" s="6" t="str">
        <f t="shared" si="2"/>
        <v/>
      </c>
      <c r="C11" s="7" t="str">
        <f t="shared" si="1"/>
        <v/>
      </c>
      <c r="D11" s="5" t="str">
        <f>IF($A11&lt;&gt;"",IF(D$3&lt;&gt;"",SUMPRODUCT((入力フォーム!$A$43:$A$200=$A11)*(入力フォーム!$B$43:$B$200=D$3)*(入力フォーム!$D$43:$D$200)),""),"")</f>
        <v/>
      </c>
      <c r="E11" s="5" t="str">
        <f>IF($A11&lt;&gt;"",IF(E$3&lt;&gt;"",SUMPRODUCT((入力フォーム!$A$43:$A$200=$A11)*(入力フォーム!$B$43:$B$200=E$3)*(入力フォーム!$D$43:$D$200)),""),"")</f>
        <v/>
      </c>
      <c r="F11" s="5" t="str">
        <f>IF($A11&lt;&gt;"",IF(F$3&lt;&gt;"",SUMPRODUCT((入力フォーム!$A$43:$A$200=$A11)*(入力フォーム!$B$43:$B$200=F$3)*(入力フォーム!$D$43:$D$200)),""),"")</f>
        <v/>
      </c>
      <c r="G11" s="5" t="str">
        <f>IF($A11&lt;&gt;"",IF(G$3&lt;&gt;"",SUMPRODUCT((入力フォーム!$A$43:$A$200=$A11)*(入力フォーム!$B$43:$B$200=G$3)*(入力フォーム!$D$43:$D$200)),""),"")</f>
        <v/>
      </c>
      <c r="H11" s="5" t="str">
        <f>IF($A11&lt;&gt;"",IF(H$3&lt;&gt;"",SUMPRODUCT((入力フォーム!$A$43:$A$200=$A11)*(入力フォーム!$B$43:$B$200=H$3)*(入力フォーム!$D$43:$D$200)),""),"")</f>
        <v/>
      </c>
      <c r="I11" s="5" t="str">
        <f>IF($A11&lt;&gt;"",IF(I$3&lt;&gt;"",SUMPRODUCT((入力フォーム!$A$43:$A$200=$A11)*(入力フォーム!$B$43:$B$200=I$3)*(入力フォーム!$D$43:$D$200)),""),"")</f>
        <v/>
      </c>
      <c r="J11" s="5" t="str">
        <f>IF($A11&lt;&gt;"",IF(J$3&lt;&gt;"",SUMPRODUCT((入力フォーム!$A$43:$A$200=$A11)*(入力フォーム!$B$43:$B$200=J$3)*(入力フォーム!$D$43:$D$200)),""),"")</f>
        <v/>
      </c>
      <c r="K11" s="5" t="str">
        <f>IF($A11&lt;&gt;"",IF(K$3&lt;&gt;"",SUMPRODUCT((入力フォーム!$A$43:$A$200=$A11)*(入力フォーム!$B$43:$B$200=K$3)*(入力フォーム!$D$43:$D$200)),""),"")</f>
        <v/>
      </c>
      <c r="L11" s="5" t="str">
        <f>IF($A11&lt;&gt;"",IF(L$3&lt;&gt;"",SUMPRODUCT((入力フォーム!$A$43:$A$200=$A11)*(入力フォーム!$B$43:$B$200=L$3)*(入力フォーム!$D$43:$D$200)),""),"")</f>
        <v/>
      </c>
      <c r="M11" s="5" t="str">
        <f>IF($A11&lt;&gt;"",IF(M$3&lt;&gt;"",SUMPRODUCT((入力フォーム!$A$43:$A$200=$A11)*(入力フォーム!$B$43:$B$200=M$3)*(入力フォーム!$D$43:$D$200)),""),"")</f>
        <v/>
      </c>
    </row>
    <row r="12" spans="1:13">
      <c r="A12" s="11" t="str">
        <f>IF(入力フォーム!M18&gt;0,入力フォーム!M18,"")</f>
        <v>-</v>
      </c>
      <c r="B12" s="6" t="str">
        <f t="shared" si="2"/>
        <v/>
      </c>
      <c r="C12" s="7" t="str">
        <f t="shared" si="1"/>
        <v/>
      </c>
      <c r="D12" s="5" t="str">
        <f>IF($A12&lt;&gt;"",IF(D$3&lt;&gt;"",SUMPRODUCT((入力フォーム!$A$43:$A$200=$A12)*(入力フォーム!$B$43:$B$200=D$3)*(入力フォーム!$D$43:$D$200)),""),"")</f>
        <v/>
      </c>
      <c r="E12" s="5" t="str">
        <f>IF($A12&lt;&gt;"",IF(E$3&lt;&gt;"",SUMPRODUCT((入力フォーム!$A$43:$A$200=$A12)*(入力フォーム!$B$43:$B$200=E$3)*(入力フォーム!$D$43:$D$200)),""),"")</f>
        <v/>
      </c>
      <c r="F12" s="5" t="str">
        <f>IF($A12&lt;&gt;"",IF(F$3&lt;&gt;"",SUMPRODUCT((入力フォーム!$A$43:$A$200=$A12)*(入力フォーム!$B$43:$B$200=F$3)*(入力フォーム!$D$43:$D$200)),""),"")</f>
        <v/>
      </c>
      <c r="G12" s="5" t="str">
        <f>IF($A12&lt;&gt;"",IF(G$3&lt;&gt;"",SUMPRODUCT((入力フォーム!$A$43:$A$200=$A12)*(入力フォーム!$B$43:$B$200=G$3)*(入力フォーム!$D$43:$D$200)),""),"")</f>
        <v/>
      </c>
      <c r="H12" s="5" t="str">
        <f>IF($A12&lt;&gt;"",IF(H$3&lt;&gt;"",SUMPRODUCT((入力フォーム!$A$43:$A$200=$A12)*(入力フォーム!$B$43:$B$200=H$3)*(入力フォーム!$D$43:$D$200)),""),"")</f>
        <v/>
      </c>
      <c r="I12" s="5" t="str">
        <f>IF($A12&lt;&gt;"",IF(I$3&lt;&gt;"",SUMPRODUCT((入力フォーム!$A$43:$A$200=$A12)*(入力フォーム!$B$43:$B$200=I$3)*(入力フォーム!$D$43:$D$200)),""),"")</f>
        <v/>
      </c>
      <c r="J12" s="5" t="str">
        <f>IF($A12&lt;&gt;"",IF(J$3&lt;&gt;"",SUMPRODUCT((入力フォーム!$A$43:$A$200=$A12)*(入力フォーム!$B$43:$B$200=J$3)*(入力フォーム!$D$43:$D$200)),""),"")</f>
        <v/>
      </c>
      <c r="K12" s="5" t="str">
        <f>IF($A12&lt;&gt;"",IF(K$3&lt;&gt;"",SUMPRODUCT((入力フォーム!$A$43:$A$200=$A12)*(入力フォーム!$B$43:$B$200=K$3)*(入力フォーム!$D$43:$D$200)),""),"")</f>
        <v/>
      </c>
      <c r="L12" s="5" t="str">
        <f>IF($A12&lt;&gt;"",IF(L$3&lt;&gt;"",SUMPRODUCT((入力フォーム!$A$43:$A$200=$A12)*(入力フォーム!$B$43:$B$200=L$3)*(入力フォーム!$D$43:$D$200)),""),"")</f>
        <v/>
      </c>
      <c r="M12" s="5" t="str">
        <f>IF($A12&lt;&gt;"",IF(M$3&lt;&gt;"",SUMPRODUCT((入力フォーム!$A$43:$A$200=$A12)*(入力フォーム!$B$43:$B$200=M$3)*(入力フォーム!$D$43:$D$200)),""),"")</f>
        <v/>
      </c>
    </row>
    <row r="13" spans="1:13">
      <c r="A13" s="11" t="str">
        <f>IF(入力フォーム!M19&gt;0,入力フォーム!M19,"")</f>
        <v>-</v>
      </c>
      <c r="B13" s="6" t="str">
        <f t="shared" si="2"/>
        <v/>
      </c>
      <c r="C13" s="7" t="str">
        <f t="shared" si="1"/>
        <v/>
      </c>
      <c r="D13" s="5" t="str">
        <f>IF($A13&lt;&gt;"",IF(D$3&lt;&gt;"",SUMPRODUCT((入力フォーム!$A$43:$A$200=$A13)*(入力フォーム!$B$43:$B$200=D$3)*(入力フォーム!$D$43:$D$200)),""),"")</f>
        <v/>
      </c>
      <c r="E13" s="5" t="str">
        <f>IF($A13&lt;&gt;"",IF(E$3&lt;&gt;"",SUMPRODUCT((入力フォーム!$A$43:$A$200=$A13)*(入力フォーム!$B$43:$B$200=E$3)*(入力フォーム!$D$43:$D$200)),""),"")</f>
        <v/>
      </c>
      <c r="F13" s="5" t="str">
        <f>IF($A13&lt;&gt;"",IF(F$3&lt;&gt;"",SUMPRODUCT((入力フォーム!$A$43:$A$200=$A13)*(入力フォーム!$B$43:$B$200=F$3)*(入力フォーム!$D$43:$D$200)),""),"")</f>
        <v/>
      </c>
      <c r="G13" s="5" t="str">
        <f>IF($A13&lt;&gt;"",IF(G$3&lt;&gt;"",SUMPRODUCT((入力フォーム!$A$43:$A$200=$A13)*(入力フォーム!$B$43:$B$200=G$3)*(入力フォーム!$D$43:$D$200)),""),"")</f>
        <v/>
      </c>
      <c r="H13" s="5" t="str">
        <f>IF($A13&lt;&gt;"",IF(H$3&lt;&gt;"",SUMPRODUCT((入力フォーム!$A$43:$A$200=$A13)*(入力フォーム!$B$43:$B$200=H$3)*(入力フォーム!$D$43:$D$200)),""),"")</f>
        <v/>
      </c>
      <c r="I13" s="5" t="str">
        <f>IF($A13&lt;&gt;"",IF(I$3&lt;&gt;"",SUMPRODUCT((入力フォーム!$A$43:$A$200=$A13)*(入力フォーム!$B$43:$B$200=I$3)*(入力フォーム!$D$43:$D$200)),""),"")</f>
        <v/>
      </c>
      <c r="J13" s="5" t="str">
        <f>IF($A13&lt;&gt;"",IF(J$3&lt;&gt;"",SUMPRODUCT((入力フォーム!$A$43:$A$200=$A13)*(入力フォーム!$B$43:$B$200=J$3)*(入力フォーム!$D$43:$D$200)),""),"")</f>
        <v/>
      </c>
      <c r="K13" s="5" t="str">
        <f>IF($A13&lt;&gt;"",IF(K$3&lt;&gt;"",SUMPRODUCT((入力フォーム!$A$43:$A$200=$A13)*(入力フォーム!$B$43:$B$200=K$3)*(入力フォーム!$D$43:$D$200)),""),"")</f>
        <v/>
      </c>
      <c r="L13" s="5" t="str">
        <f>IF($A13&lt;&gt;"",IF(L$3&lt;&gt;"",SUMPRODUCT((入力フォーム!$A$43:$A$200=$A13)*(入力フォーム!$B$43:$B$200=L$3)*(入力フォーム!$D$43:$D$200)),""),"")</f>
        <v/>
      </c>
      <c r="M13" s="5" t="str">
        <f>IF($A13&lt;&gt;"",IF(M$3&lt;&gt;"",SUMPRODUCT((入力フォーム!$A$43:$A$200=$A13)*(入力フォーム!$B$43:$B$200=M$3)*(入力フォーム!$D$43:$D$200)),""),"")</f>
        <v/>
      </c>
    </row>
    <row r="14" spans="1:13">
      <c r="A14" s="11" t="str">
        <f>IF(入力フォーム!M20&gt;0,入力フォーム!M20,"")</f>
        <v>-</v>
      </c>
      <c r="B14" s="6" t="str">
        <f t="shared" si="2"/>
        <v/>
      </c>
      <c r="C14" s="7" t="str">
        <f t="shared" si="1"/>
        <v/>
      </c>
      <c r="D14" s="5" t="str">
        <f>IF($A14&lt;&gt;"",IF(D$3&lt;&gt;"",SUMPRODUCT((入力フォーム!$A$43:$A$200=$A14)*(入力フォーム!$B$43:$B$200=D$3)*(入力フォーム!$D$43:$D$200)),""),"")</f>
        <v/>
      </c>
      <c r="E14" s="5" t="str">
        <f>IF($A14&lt;&gt;"",IF(E$3&lt;&gt;"",SUMPRODUCT((入力フォーム!$A$43:$A$200=$A14)*(入力フォーム!$B$43:$B$200=E$3)*(入力フォーム!$D$43:$D$200)),""),"")</f>
        <v/>
      </c>
      <c r="F14" s="5" t="str">
        <f>IF($A14&lt;&gt;"",IF(F$3&lt;&gt;"",SUMPRODUCT((入力フォーム!$A$43:$A$200=$A14)*(入力フォーム!$B$43:$B$200=F$3)*(入力フォーム!$D$43:$D$200)),""),"")</f>
        <v/>
      </c>
      <c r="G14" s="5" t="str">
        <f>IF($A14&lt;&gt;"",IF(G$3&lt;&gt;"",SUMPRODUCT((入力フォーム!$A$43:$A$200=$A14)*(入力フォーム!$B$43:$B$200=G$3)*(入力フォーム!$D$43:$D$200)),""),"")</f>
        <v/>
      </c>
      <c r="H14" s="5" t="str">
        <f>IF($A14&lt;&gt;"",IF(H$3&lt;&gt;"",SUMPRODUCT((入力フォーム!$A$43:$A$200=$A14)*(入力フォーム!$B$43:$B$200=H$3)*(入力フォーム!$D$43:$D$200)),""),"")</f>
        <v/>
      </c>
      <c r="I14" s="5" t="str">
        <f>IF($A14&lt;&gt;"",IF(I$3&lt;&gt;"",SUMPRODUCT((入力フォーム!$A$43:$A$200=$A14)*(入力フォーム!$B$43:$B$200=I$3)*(入力フォーム!$D$43:$D$200)),""),"")</f>
        <v/>
      </c>
      <c r="J14" s="5" t="str">
        <f>IF($A14&lt;&gt;"",IF(J$3&lt;&gt;"",SUMPRODUCT((入力フォーム!$A$43:$A$200=$A14)*(入力フォーム!$B$43:$B$200=J$3)*(入力フォーム!$D$43:$D$200)),""),"")</f>
        <v/>
      </c>
      <c r="K14" s="5" t="str">
        <f>IF($A14&lt;&gt;"",IF(K$3&lt;&gt;"",SUMPRODUCT((入力フォーム!$A$43:$A$200=$A14)*(入力フォーム!$B$43:$B$200=K$3)*(入力フォーム!$D$43:$D$200)),""),"")</f>
        <v/>
      </c>
      <c r="L14" s="5" t="str">
        <f>IF($A14&lt;&gt;"",IF(L$3&lt;&gt;"",SUMPRODUCT((入力フォーム!$A$43:$A$200=$A14)*(入力フォーム!$B$43:$B$200=L$3)*(入力フォーム!$D$43:$D$200)),""),"")</f>
        <v/>
      </c>
      <c r="M14" s="5" t="str">
        <f>IF($A14&lt;&gt;"",IF(M$3&lt;&gt;"",SUMPRODUCT((入力フォーム!$A$43:$A$200=$A14)*(入力フォーム!$B$43:$B$200=M$3)*(入力フォーム!$D$43:$D$200)),""),"")</f>
        <v/>
      </c>
    </row>
    <row r="15" spans="1:13">
      <c r="A15" s="11" t="str">
        <f>IF(入力フォーム!M21&gt;0,入力フォーム!M21,"")</f>
        <v>-</v>
      </c>
      <c r="B15" s="6" t="str">
        <f t="shared" si="2"/>
        <v/>
      </c>
      <c r="C15" s="7" t="str">
        <f t="shared" si="1"/>
        <v/>
      </c>
      <c r="D15" s="5" t="str">
        <f>IF($A15&lt;&gt;"",IF(D$3&lt;&gt;"",SUMPRODUCT((入力フォーム!$A$43:$A$200=$A15)*(入力フォーム!$B$43:$B$200=D$3)*(入力フォーム!$D$43:$D$200)),""),"")</f>
        <v/>
      </c>
      <c r="E15" s="5" t="str">
        <f>IF($A15&lt;&gt;"",IF(E$3&lt;&gt;"",SUMPRODUCT((入力フォーム!$A$43:$A$200=$A15)*(入力フォーム!$B$43:$B$200=E$3)*(入力フォーム!$D$43:$D$200)),""),"")</f>
        <v/>
      </c>
      <c r="F15" s="5" t="str">
        <f>IF($A15&lt;&gt;"",IF(F$3&lt;&gt;"",SUMPRODUCT((入力フォーム!$A$43:$A$200=$A15)*(入力フォーム!$B$43:$B$200=F$3)*(入力フォーム!$D$43:$D$200)),""),"")</f>
        <v/>
      </c>
      <c r="G15" s="5" t="str">
        <f>IF($A15&lt;&gt;"",IF(G$3&lt;&gt;"",SUMPRODUCT((入力フォーム!$A$43:$A$200=$A15)*(入力フォーム!$B$43:$B$200=G$3)*(入力フォーム!$D$43:$D$200)),""),"")</f>
        <v/>
      </c>
      <c r="H15" s="5" t="str">
        <f>IF($A15&lt;&gt;"",IF(H$3&lt;&gt;"",SUMPRODUCT((入力フォーム!$A$43:$A$200=$A15)*(入力フォーム!$B$43:$B$200=H$3)*(入力フォーム!$D$43:$D$200)),""),"")</f>
        <v/>
      </c>
      <c r="I15" s="5" t="str">
        <f>IF($A15&lt;&gt;"",IF(I$3&lt;&gt;"",SUMPRODUCT((入力フォーム!$A$43:$A$200=$A15)*(入力フォーム!$B$43:$B$200=I$3)*(入力フォーム!$D$43:$D$200)),""),"")</f>
        <v/>
      </c>
      <c r="J15" s="5" t="str">
        <f>IF($A15&lt;&gt;"",IF(J$3&lt;&gt;"",SUMPRODUCT((入力フォーム!$A$43:$A$200=$A15)*(入力フォーム!$B$43:$B$200=J$3)*(入力フォーム!$D$43:$D$200)),""),"")</f>
        <v/>
      </c>
      <c r="K15" s="5" t="str">
        <f>IF($A15&lt;&gt;"",IF(K$3&lt;&gt;"",SUMPRODUCT((入力フォーム!$A$43:$A$200=$A15)*(入力フォーム!$B$43:$B$200=K$3)*(入力フォーム!$D$43:$D$200)),""),"")</f>
        <v/>
      </c>
      <c r="L15" s="5" t="str">
        <f>IF($A15&lt;&gt;"",IF(L$3&lt;&gt;"",SUMPRODUCT((入力フォーム!$A$43:$A$200=$A15)*(入力フォーム!$B$43:$B$200=L$3)*(入力フォーム!$D$43:$D$200)),""),"")</f>
        <v/>
      </c>
      <c r="M15" s="5" t="str">
        <f>IF($A15&lt;&gt;"",IF(M$3&lt;&gt;"",SUMPRODUCT((入力フォーム!$A$43:$A$200=$A15)*(入力フォーム!$B$43:$B$200=M$3)*(入力フォーム!$D$43:$D$200)),""),"")</f>
        <v/>
      </c>
    </row>
    <row r="16" spans="1:13">
      <c r="A16" s="11" t="str">
        <f>IF(入力フォーム!M22&gt;0,入力フォーム!M22,"")</f>
        <v>-</v>
      </c>
      <c r="B16" s="6" t="str">
        <f t="shared" si="2"/>
        <v/>
      </c>
      <c r="C16" s="7" t="str">
        <f t="shared" si="1"/>
        <v/>
      </c>
      <c r="D16" s="5" t="str">
        <f>IF($A16&lt;&gt;"",IF(D$3&lt;&gt;"",SUMPRODUCT((入力フォーム!$A$43:$A$200=$A16)*(入力フォーム!$B$43:$B$200=D$3)*(入力フォーム!$D$43:$D$200)),""),"")</f>
        <v/>
      </c>
      <c r="E16" s="5" t="str">
        <f>IF($A16&lt;&gt;"",IF(E$3&lt;&gt;"",SUMPRODUCT((入力フォーム!$A$43:$A$200=$A16)*(入力フォーム!$B$43:$B$200=E$3)*(入力フォーム!$D$43:$D$200)),""),"")</f>
        <v/>
      </c>
      <c r="F16" s="5" t="str">
        <f>IF($A16&lt;&gt;"",IF(F$3&lt;&gt;"",SUMPRODUCT((入力フォーム!$A$43:$A$200=$A16)*(入力フォーム!$B$43:$B$200=F$3)*(入力フォーム!$D$43:$D$200)),""),"")</f>
        <v/>
      </c>
      <c r="G16" s="5" t="str">
        <f>IF($A16&lt;&gt;"",IF(G$3&lt;&gt;"",SUMPRODUCT((入力フォーム!$A$43:$A$200=$A16)*(入力フォーム!$B$43:$B$200=G$3)*(入力フォーム!$D$43:$D$200)),""),"")</f>
        <v/>
      </c>
      <c r="H16" s="5" t="str">
        <f>IF($A16&lt;&gt;"",IF(H$3&lt;&gt;"",SUMPRODUCT((入力フォーム!$A$43:$A$200=$A16)*(入力フォーム!$B$43:$B$200=H$3)*(入力フォーム!$D$43:$D$200)),""),"")</f>
        <v/>
      </c>
      <c r="I16" s="5" t="str">
        <f>IF($A16&lt;&gt;"",IF(I$3&lt;&gt;"",SUMPRODUCT((入力フォーム!$A$43:$A$200=$A16)*(入力フォーム!$B$43:$B$200=I$3)*(入力フォーム!$D$43:$D$200)),""),"")</f>
        <v/>
      </c>
      <c r="J16" s="5" t="str">
        <f>IF($A16&lt;&gt;"",IF(J$3&lt;&gt;"",SUMPRODUCT((入力フォーム!$A$43:$A$200=$A16)*(入力フォーム!$B$43:$B$200=J$3)*(入力フォーム!$D$43:$D$200)),""),"")</f>
        <v/>
      </c>
      <c r="K16" s="5" t="str">
        <f>IF($A16&lt;&gt;"",IF(K$3&lt;&gt;"",SUMPRODUCT((入力フォーム!$A$43:$A$200=$A16)*(入力フォーム!$B$43:$B$200=K$3)*(入力フォーム!$D$43:$D$200)),""),"")</f>
        <v/>
      </c>
      <c r="L16" s="5" t="str">
        <f>IF($A16&lt;&gt;"",IF(L$3&lt;&gt;"",SUMPRODUCT((入力フォーム!$A$43:$A$200=$A16)*(入力フォーム!$B$43:$B$200=L$3)*(入力フォーム!$D$43:$D$200)),""),"")</f>
        <v/>
      </c>
      <c r="M16" s="5" t="str">
        <f>IF($A16&lt;&gt;"",IF(M$3&lt;&gt;"",SUMPRODUCT((入力フォーム!$A$43:$A$200=$A16)*(入力フォーム!$B$43:$B$200=M$3)*(入力フォーム!$D$43:$D$200)),""),"")</f>
        <v/>
      </c>
    </row>
    <row r="17" spans="1:13">
      <c r="A17" s="11" t="str">
        <f>IF(入力フォーム!M23&gt;0,入力フォーム!M23,"")</f>
        <v>-</v>
      </c>
      <c r="B17" s="6" t="str">
        <f t="shared" si="2"/>
        <v/>
      </c>
      <c r="C17" s="7" t="str">
        <f t="shared" si="1"/>
        <v/>
      </c>
      <c r="D17" s="5" t="str">
        <f>IF($A17&lt;&gt;"",IF(D$3&lt;&gt;"",SUMPRODUCT((入力フォーム!$A$43:$A$200=$A17)*(入力フォーム!$B$43:$B$200=D$3)*(入力フォーム!$D$43:$D$200)),""),"")</f>
        <v/>
      </c>
      <c r="E17" s="5" t="str">
        <f>IF($A17&lt;&gt;"",IF(E$3&lt;&gt;"",SUMPRODUCT((入力フォーム!$A$43:$A$200=$A17)*(入力フォーム!$B$43:$B$200=E$3)*(入力フォーム!$D$43:$D$200)),""),"")</f>
        <v/>
      </c>
      <c r="F17" s="5" t="str">
        <f>IF($A17&lt;&gt;"",IF(F$3&lt;&gt;"",SUMPRODUCT((入力フォーム!$A$43:$A$200=$A17)*(入力フォーム!$B$43:$B$200=F$3)*(入力フォーム!$D$43:$D$200)),""),"")</f>
        <v/>
      </c>
      <c r="G17" s="5" t="str">
        <f>IF($A17&lt;&gt;"",IF(G$3&lt;&gt;"",SUMPRODUCT((入力フォーム!$A$43:$A$200=$A17)*(入力フォーム!$B$43:$B$200=G$3)*(入力フォーム!$D$43:$D$200)),""),"")</f>
        <v/>
      </c>
      <c r="H17" s="5" t="str">
        <f>IF($A17&lt;&gt;"",IF(H$3&lt;&gt;"",SUMPRODUCT((入力フォーム!$A$43:$A$200=$A17)*(入力フォーム!$B$43:$B$200=H$3)*(入力フォーム!$D$43:$D$200)),""),"")</f>
        <v/>
      </c>
      <c r="I17" s="5" t="str">
        <f>IF($A17&lt;&gt;"",IF(I$3&lt;&gt;"",SUMPRODUCT((入力フォーム!$A$43:$A$200=$A17)*(入力フォーム!$B$43:$B$200=I$3)*(入力フォーム!$D$43:$D$200)),""),"")</f>
        <v/>
      </c>
      <c r="J17" s="5" t="str">
        <f>IF($A17&lt;&gt;"",IF(J$3&lt;&gt;"",SUMPRODUCT((入力フォーム!$A$43:$A$200=$A17)*(入力フォーム!$B$43:$B$200=J$3)*(入力フォーム!$D$43:$D$200)),""),"")</f>
        <v/>
      </c>
      <c r="K17" s="5" t="str">
        <f>IF($A17&lt;&gt;"",IF(K$3&lt;&gt;"",SUMPRODUCT((入力フォーム!$A$43:$A$200=$A17)*(入力フォーム!$B$43:$B$200=K$3)*(入力フォーム!$D$43:$D$200)),""),"")</f>
        <v/>
      </c>
      <c r="L17" s="5" t="str">
        <f>IF($A17&lt;&gt;"",IF(L$3&lt;&gt;"",SUMPRODUCT((入力フォーム!$A$43:$A$200=$A17)*(入力フォーム!$B$43:$B$200=L$3)*(入力フォーム!$D$43:$D$200)),""),"")</f>
        <v/>
      </c>
      <c r="M17" s="5" t="str">
        <f>IF($A17&lt;&gt;"",IF(M$3&lt;&gt;"",SUMPRODUCT((入力フォーム!$A$43:$A$200=$A17)*(入力フォーム!$B$43:$B$200=M$3)*(入力フォーム!$D$43:$D$200)),""),"")</f>
        <v/>
      </c>
    </row>
    <row r="18" spans="1:13">
      <c r="A18" s="11" t="str">
        <f>IF(入力フォーム!M24&gt;0,入力フォーム!M24,"")</f>
        <v>-</v>
      </c>
      <c r="B18" s="6" t="str">
        <f t="shared" si="2"/>
        <v/>
      </c>
      <c r="C18" s="7" t="str">
        <f t="shared" si="1"/>
        <v/>
      </c>
      <c r="D18" s="5" t="str">
        <f>IF($A18&lt;&gt;"",IF(D$3&lt;&gt;"",SUMPRODUCT((入力フォーム!$A$43:$A$200=$A18)*(入力フォーム!$B$43:$B$200=D$3)*(入力フォーム!$D$43:$D$200)),""),"")</f>
        <v/>
      </c>
      <c r="E18" s="5" t="str">
        <f>IF($A18&lt;&gt;"",IF(E$3&lt;&gt;"",SUMPRODUCT((入力フォーム!$A$43:$A$200=$A18)*(入力フォーム!$B$43:$B$200=E$3)*(入力フォーム!$D$43:$D$200)),""),"")</f>
        <v/>
      </c>
      <c r="F18" s="5" t="str">
        <f>IF($A18&lt;&gt;"",IF(F$3&lt;&gt;"",SUMPRODUCT((入力フォーム!$A$43:$A$200=$A18)*(入力フォーム!$B$43:$B$200=F$3)*(入力フォーム!$D$43:$D$200)),""),"")</f>
        <v/>
      </c>
      <c r="G18" s="5" t="str">
        <f>IF($A18&lt;&gt;"",IF(G$3&lt;&gt;"",SUMPRODUCT((入力フォーム!$A$43:$A$200=$A18)*(入力フォーム!$B$43:$B$200=G$3)*(入力フォーム!$D$43:$D$200)),""),"")</f>
        <v/>
      </c>
      <c r="H18" s="5" t="str">
        <f>IF($A18&lt;&gt;"",IF(H$3&lt;&gt;"",SUMPRODUCT((入力フォーム!$A$43:$A$200=$A18)*(入力フォーム!$B$43:$B$200=H$3)*(入力フォーム!$D$43:$D$200)),""),"")</f>
        <v/>
      </c>
      <c r="I18" s="5" t="str">
        <f>IF($A18&lt;&gt;"",IF(I$3&lt;&gt;"",SUMPRODUCT((入力フォーム!$A$43:$A$200=$A18)*(入力フォーム!$B$43:$B$200=I$3)*(入力フォーム!$D$43:$D$200)),""),"")</f>
        <v/>
      </c>
      <c r="J18" s="5" t="str">
        <f>IF($A18&lt;&gt;"",IF(J$3&lt;&gt;"",SUMPRODUCT((入力フォーム!$A$43:$A$200=$A18)*(入力フォーム!$B$43:$B$200=J$3)*(入力フォーム!$D$43:$D$200)),""),"")</f>
        <v/>
      </c>
      <c r="K18" s="5" t="str">
        <f>IF($A18&lt;&gt;"",IF(K$3&lt;&gt;"",SUMPRODUCT((入力フォーム!$A$43:$A$200=$A18)*(入力フォーム!$B$43:$B$200=K$3)*(入力フォーム!$D$43:$D$200)),""),"")</f>
        <v/>
      </c>
      <c r="L18" s="5" t="str">
        <f>IF($A18&lt;&gt;"",IF(L$3&lt;&gt;"",SUMPRODUCT((入力フォーム!$A$43:$A$200=$A18)*(入力フォーム!$B$43:$B$200=L$3)*(入力フォーム!$D$43:$D$200)),""),"")</f>
        <v/>
      </c>
      <c r="M18" s="5" t="str">
        <f>IF($A18&lt;&gt;"",IF(M$3&lt;&gt;"",SUMPRODUCT((入力フォーム!$A$43:$A$200=$A18)*(入力フォーム!$B$43:$B$200=M$3)*(入力フォーム!$D$43:$D$200)),""),"")</f>
        <v/>
      </c>
    </row>
    <row r="19" spans="1:13">
      <c r="A19" s="11" t="str">
        <f>IF(入力フォーム!M25&gt;0,入力フォーム!M25,"")</f>
        <v>-</v>
      </c>
      <c r="B19" s="6" t="str">
        <f t="shared" si="2"/>
        <v/>
      </c>
      <c r="C19" s="7" t="str">
        <f t="shared" si="1"/>
        <v/>
      </c>
      <c r="D19" s="5" t="str">
        <f>IF($A19&lt;&gt;"",IF(D$3&lt;&gt;"",SUMPRODUCT((入力フォーム!$A$43:$A$200=$A19)*(入力フォーム!$B$43:$B$200=D$3)*(入力フォーム!$D$43:$D$200)),""),"")</f>
        <v/>
      </c>
      <c r="E19" s="5" t="str">
        <f>IF($A19&lt;&gt;"",IF(E$3&lt;&gt;"",SUMPRODUCT((入力フォーム!$A$43:$A$200=$A19)*(入力フォーム!$B$43:$B$200=E$3)*(入力フォーム!$D$43:$D$200)),""),"")</f>
        <v/>
      </c>
      <c r="F19" s="5" t="str">
        <f>IF($A19&lt;&gt;"",IF(F$3&lt;&gt;"",SUMPRODUCT((入力フォーム!$A$43:$A$200=$A19)*(入力フォーム!$B$43:$B$200=F$3)*(入力フォーム!$D$43:$D$200)),""),"")</f>
        <v/>
      </c>
      <c r="G19" s="5" t="str">
        <f>IF($A19&lt;&gt;"",IF(G$3&lt;&gt;"",SUMPRODUCT((入力フォーム!$A$43:$A$200=$A19)*(入力フォーム!$B$43:$B$200=G$3)*(入力フォーム!$D$43:$D$200)),""),"")</f>
        <v/>
      </c>
      <c r="H19" s="5" t="str">
        <f>IF($A19&lt;&gt;"",IF(H$3&lt;&gt;"",SUMPRODUCT((入力フォーム!$A$43:$A$200=$A19)*(入力フォーム!$B$43:$B$200=H$3)*(入力フォーム!$D$43:$D$200)),""),"")</f>
        <v/>
      </c>
      <c r="I19" s="5" t="str">
        <f>IF($A19&lt;&gt;"",IF(I$3&lt;&gt;"",SUMPRODUCT((入力フォーム!$A$43:$A$200=$A19)*(入力フォーム!$B$43:$B$200=I$3)*(入力フォーム!$D$43:$D$200)),""),"")</f>
        <v/>
      </c>
      <c r="J19" s="5" t="str">
        <f>IF($A19&lt;&gt;"",IF(J$3&lt;&gt;"",SUMPRODUCT((入力フォーム!$A$43:$A$200=$A19)*(入力フォーム!$B$43:$B$200=J$3)*(入力フォーム!$D$43:$D$200)),""),"")</f>
        <v/>
      </c>
      <c r="K19" s="5" t="str">
        <f>IF($A19&lt;&gt;"",IF(K$3&lt;&gt;"",SUMPRODUCT((入力フォーム!$A$43:$A$200=$A19)*(入力フォーム!$B$43:$B$200=K$3)*(入力フォーム!$D$43:$D$200)),""),"")</f>
        <v/>
      </c>
      <c r="L19" s="5" t="str">
        <f>IF($A19&lt;&gt;"",IF(L$3&lt;&gt;"",SUMPRODUCT((入力フォーム!$A$43:$A$200=$A19)*(入力フォーム!$B$43:$B$200=L$3)*(入力フォーム!$D$43:$D$200)),""),"")</f>
        <v/>
      </c>
      <c r="M19" s="5" t="str">
        <f>IF($A19&lt;&gt;"",IF(M$3&lt;&gt;"",SUMPRODUCT((入力フォーム!$A$43:$A$200=$A19)*(入力フォーム!$B$43:$B$200=M$3)*(入力フォーム!$D$43:$D$200)),""),"")</f>
        <v/>
      </c>
    </row>
    <row r="21" spans="1:13">
      <c r="A21" s="13"/>
      <c r="B21" s="2"/>
      <c r="C21" s="1"/>
      <c r="D21" s="369" t="s">
        <v>141</v>
      </c>
      <c r="E21" s="369"/>
      <c r="F21" s="369"/>
      <c r="G21" s="369"/>
      <c r="H21" s="369"/>
      <c r="I21" s="369"/>
      <c r="J21" s="369"/>
      <c r="K21" s="369"/>
      <c r="L21" s="369"/>
      <c r="M21" s="369"/>
    </row>
    <row r="22" spans="1:13">
      <c r="A22" s="14" t="str">
        <f>入力フォーム!E42</f>
        <v>ヤマアカガエル</v>
      </c>
      <c r="B22" s="367" t="s">
        <v>12</v>
      </c>
      <c r="C22" s="368"/>
      <c r="D22" s="12" t="str">
        <f>IF(入力フォーム!B29&gt;0,入力フォーム!B29,"")</f>
        <v/>
      </c>
      <c r="E22" s="12" t="str">
        <f>IF(入力フォーム!B30&gt;0,入力フォーム!B30,"")</f>
        <v/>
      </c>
      <c r="F22" s="12" t="str">
        <f>IF(入力フォーム!B31&gt;0,入力フォーム!B31,"")</f>
        <v/>
      </c>
      <c r="G22" s="12" t="str">
        <f>IF(入力フォーム!B32&gt;0,入力フォーム!B32,"")</f>
        <v/>
      </c>
      <c r="H22" s="12" t="str">
        <f>IF(入力フォーム!B33&gt;0,入力フォーム!B33,"")</f>
        <v/>
      </c>
      <c r="I22" s="12" t="str">
        <f>IF(入力フォーム!B34&gt;0,入力フォーム!B34,"")</f>
        <v/>
      </c>
      <c r="J22" s="12" t="str">
        <f>IF(入力フォーム!B35&gt;0,入力フォーム!B35,"")</f>
        <v/>
      </c>
      <c r="K22" s="12" t="str">
        <f>IF(入力フォーム!B36&gt;0,入力フォーム!B36,"")</f>
        <v/>
      </c>
      <c r="L22" s="12" t="str">
        <f>IF(入力フォーム!B37&gt;0,入力フォーム!B37,"")</f>
        <v/>
      </c>
      <c r="M22" s="12" t="str">
        <f>IF(入力フォーム!B38&gt;0,入力フォーム!B38,"")</f>
        <v/>
      </c>
    </row>
    <row r="23" spans="1:13" ht="13.2" thickBot="1">
      <c r="A23" s="3" t="s">
        <v>13</v>
      </c>
      <c r="B23" s="8" t="s">
        <v>10</v>
      </c>
      <c r="C23" s="9" t="s">
        <v>15</v>
      </c>
      <c r="D23" s="4" t="str">
        <f>IF(D22&lt;&gt;"",SUM(D24:D38),"")</f>
        <v/>
      </c>
      <c r="E23" s="4" t="str">
        <f t="shared" ref="E23:M23" si="3">IF(E22&lt;&gt;"",SUM(E24:E38),"")</f>
        <v/>
      </c>
      <c r="F23" s="4" t="str">
        <f t="shared" si="3"/>
        <v/>
      </c>
      <c r="G23" s="4" t="str">
        <f t="shared" si="3"/>
        <v/>
      </c>
      <c r="H23" s="4" t="str">
        <f t="shared" si="3"/>
        <v/>
      </c>
      <c r="I23" s="4" t="str">
        <f t="shared" si="3"/>
        <v/>
      </c>
      <c r="J23" s="4" t="str">
        <f t="shared" si="3"/>
        <v/>
      </c>
      <c r="K23" s="4" t="str">
        <f t="shared" si="3"/>
        <v/>
      </c>
      <c r="L23" s="4" t="str">
        <f t="shared" si="3"/>
        <v/>
      </c>
      <c r="M23" s="4" t="str">
        <f t="shared" si="3"/>
        <v/>
      </c>
    </row>
    <row r="24" spans="1:13" ht="13.2" thickTop="1">
      <c r="A24" s="11" t="str">
        <f>IF(入力フォーム!M11&gt;0,入力フォーム!M11,"")</f>
        <v>-</v>
      </c>
      <c r="B24" s="6" t="str">
        <f>IF(A24&lt;&gt;"-",SUM(D24:M24),"")</f>
        <v/>
      </c>
      <c r="C24" s="7" t="str">
        <f>IF(A24&lt;&gt;"-",B24,"")</f>
        <v/>
      </c>
      <c r="D24" s="5" t="str">
        <f>IF($A24&lt;&gt;"",IF(D$22&lt;&gt;"",SUMPRODUCT((入力フォーム!$A$43:$A$200=$A24)*(入力フォーム!$B$43:$B$200=D$3)*(入力フォーム!$E$43:$E$200)),""),"")</f>
        <v/>
      </c>
      <c r="E24" s="5" t="str">
        <f>IF($A24&lt;&gt;"",IF(E$22&lt;&gt;"",SUMPRODUCT((入力フォーム!$A$43:$A$200=$A24)*(入力フォーム!$B$43:$B$200=E$3)*(入力フォーム!$E$43:$E$200)),""),"")</f>
        <v/>
      </c>
      <c r="F24" s="5" t="str">
        <f>IF($A24&lt;&gt;"",IF(F$22&lt;&gt;"",SUMPRODUCT((入力フォーム!$A$43:$A$200=$A24)*(入力フォーム!$B$43:$B$200=F$3)*(入力フォーム!$E$43:$E$200)),""),"")</f>
        <v/>
      </c>
      <c r="G24" s="5" t="str">
        <f>IF($A24&lt;&gt;"",IF(G$22&lt;&gt;"",SUMPRODUCT((入力フォーム!$A$43:$A$200=$A24)*(入力フォーム!$B$43:$B$200=G$3)*(入力フォーム!$E$43:$E$200)),""),"")</f>
        <v/>
      </c>
      <c r="H24" s="5" t="str">
        <f>IF($A24&lt;&gt;"",IF(H$22&lt;&gt;"",SUMPRODUCT((入力フォーム!$A$43:$A$200=$A24)*(入力フォーム!$B$43:$B$200=H$3)*(入力フォーム!$E$43:$E$200)),""),"")</f>
        <v/>
      </c>
      <c r="I24" s="5" t="str">
        <f>IF($A24&lt;&gt;"",IF(I$22&lt;&gt;"",SUMPRODUCT((入力フォーム!$A$43:$A$200=$A24)*(入力フォーム!$B$43:$B$200=I$3)*(入力フォーム!$E$43:$E$200)),""),"")</f>
        <v/>
      </c>
      <c r="J24" s="5" t="str">
        <f>IF($A24&lt;&gt;"",IF(J$22&lt;&gt;"",SUMPRODUCT((入力フォーム!$A$43:$A$200=$A24)*(入力フォーム!$B$43:$B$200=J$3)*(入力フォーム!$E$43:$E$200)),""),"")</f>
        <v/>
      </c>
      <c r="K24" s="5" t="str">
        <f>IF($A24&lt;&gt;"",IF(K$22&lt;&gt;"",SUMPRODUCT((入力フォーム!$A$43:$A$200=$A24)*(入力フォーム!$B$43:$B$200=K$3)*(入力フォーム!$E$43:$E$200)),""),"")</f>
        <v/>
      </c>
      <c r="L24" s="5" t="str">
        <f>IF($A24&lt;&gt;"",IF(L$22&lt;&gt;"",SUMPRODUCT((入力フォーム!$A$43:$A$200=$A24)*(入力フォーム!$B$43:$B$200=L$3)*(入力フォーム!$E$43:$E$200)),""),"")</f>
        <v/>
      </c>
      <c r="M24" s="5" t="str">
        <f>IF($A24&lt;&gt;"",IF(M$22&lt;&gt;"",SUMPRODUCT((入力フォーム!$A$43:$A$200=$A24)*(入力フォーム!$B$43:$B$200=M$3)*(入力フォーム!$E$43:$E$200)),""),"")</f>
        <v/>
      </c>
    </row>
    <row r="25" spans="1:13">
      <c r="A25" s="11" t="str">
        <f>IF(入力フォーム!M12&gt;0,入力フォーム!M12,"")</f>
        <v>-</v>
      </c>
      <c r="B25" s="6" t="str">
        <f t="shared" ref="B25:B38" si="4">IF(A25&lt;&gt;"-",SUM(D25:M25),"")</f>
        <v/>
      </c>
      <c r="C25" s="7" t="str">
        <f t="shared" ref="C25:C38" si="5">IF(A25&lt;&gt;"-",B25+C24,"")</f>
        <v/>
      </c>
      <c r="D25" s="5" t="str">
        <f>IF($A25&lt;&gt;"",IF(D$22&lt;&gt;"",SUMPRODUCT((入力フォーム!$A$43:$A$200=$A25)*(入力フォーム!$B$43:$B$200=D$3)*(入力フォーム!$E$43:$E$200)),""),"")</f>
        <v/>
      </c>
      <c r="E25" s="5" t="str">
        <f>IF($A25&lt;&gt;"",IF(E$22&lt;&gt;"",SUMPRODUCT((入力フォーム!$A$43:$A$200=$A25)*(入力フォーム!$B$43:$B$200=E$3)*(入力フォーム!$E$43:$E$200)),""),"")</f>
        <v/>
      </c>
      <c r="F25" s="5" t="str">
        <f>IF($A25&lt;&gt;"",IF(F$22&lt;&gt;"",SUMPRODUCT((入力フォーム!$A$43:$A$200=$A25)*(入力フォーム!$B$43:$B$200=F$3)*(入力フォーム!$E$43:$E$200)),""),"")</f>
        <v/>
      </c>
      <c r="G25" s="5" t="str">
        <f>IF($A25&lt;&gt;"",IF(G$22&lt;&gt;"",SUMPRODUCT((入力フォーム!$A$43:$A$200=$A25)*(入力フォーム!$B$43:$B$200=G$3)*(入力フォーム!$E$43:$E$200)),""),"")</f>
        <v/>
      </c>
      <c r="H25" s="5" t="str">
        <f>IF($A25&lt;&gt;"",IF(H$22&lt;&gt;"",SUMPRODUCT((入力フォーム!$A$43:$A$200=$A25)*(入力フォーム!$B$43:$B$200=H$3)*(入力フォーム!$E$43:$E$200)),""),"")</f>
        <v/>
      </c>
      <c r="I25" s="5" t="str">
        <f>IF($A25&lt;&gt;"",IF(I$22&lt;&gt;"",SUMPRODUCT((入力フォーム!$A$43:$A$200=$A25)*(入力フォーム!$B$43:$B$200=I$3)*(入力フォーム!$E$43:$E$200)),""),"")</f>
        <v/>
      </c>
      <c r="J25" s="5" t="str">
        <f>IF($A25&lt;&gt;"",IF(J$22&lt;&gt;"",SUMPRODUCT((入力フォーム!$A$43:$A$200=$A25)*(入力フォーム!$B$43:$B$200=J$3)*(入力フォーム!$E$43:$E$200)),""),"")</f>
        <v/>
      </c>
      <c r="K25" s="5" t="str">
        <f>IF($A25&lt;&gt;"",IF(K$22&lt;&gt;"",SUMPRODUCT((入力フォーム!$A$43:$A$200=$A25)*(入力フォーム!$B$43:$B$200=K$3)*(入力フォーム!$E$43:$E$200)),""),"")</f>
        <v/>
      </c>
      <c r="L25" s="5" t="str">
        <f>IF($A25&lt;&gt;"",IF(L$22&lt;&gt;"",SUMPRODUCT((入力フォーム!$A$43:$A$200=$A25)*(入力フォーム!$B$43:$B$200=L$3)*(入力フォーム!$E$43:$E$200)),""),"")</f>
        <v/>
      </c>
      <c r="M25" s="5" t="str">
        <f>IF($A25&lt;&gt;"",IF(M$22&lt;&gt;"",SUMPRODUCT((入力フォーム!$A$43:$A$200=$A25)*(入力フォーム!$B$43:$B$200=M$3)*(入力フォーム!$E$43:$E$200)),""),"")</f>
        <v/>
      </c>
    </row>
    <row r="26" spans="1:13">
      <c r="A26" s="11" t="str">
        <f>IF(入力フォーム!M13&gt;0,入力フォーム!M13,"")</f>
        <v>-</v>
      </c>
      <c r="B26" s="6" t="str">
        <f t="shared" si="4"/>
        <v/>
      </c>
      <c r="C26" s="7" t="str">
        <f t="shared" si="5"/>
        <v/>
      </c>
      <c r="D26" s="5" t="str">
        <f>IF($A26&lt;&gt;"",IF(D$22&lt;&gt;"",SUMPRODUCT((入力フォーム!$A$43:$A$200=$A26)*(入力フォーム!$B$43:$B$200=D$3)*(入力フォーム!$E$43:$E$200)),""),"")</f>
        <v/>
      </c>
      <c r="E26" s="5" t="str">
        <f>IF($A26&lt;&gt;"",IF(E$22&lt;&gt;"",SUMPRODUCT((入力フォーム!$A$43:$A$200=$A26)*(入力フォーム!$B$43:$B$200=E$3)*(入力フォーム!$E$43:$E$200)),""),"")</f>
        <v/>
      </c>
      <c r="F26" s="5" t="str">
        <f>IF($A26&lt;&gt;"",IF(F$22&lt;&gt;"",SUMPRODUCT((入力フォーム!$A$43:$A$200=$A26)*(入力フォーム!$B$43:$B$200=F$3)*(入力フォーム!$E$43:$E$200)),""),"")</f>
        <v/>
      </c>
      <c r="G26" s="5" t="str">
        <f>IF($A26&lt;&gt;"",IF(G$22&lt;&gt;"",SUMPRODUCT((入力フォーム!$A$43:$A$200=$A26)*(入力フォーム!$B$43:$B$200=G$3)*(入力フォーム!$E$43:$E$200)),""),"")</f>
        <v/>
      </c>
      <c r="H26" s="5" t="str">
        <f>IF($A26&lt;&gt;"",IF(H$22&lt;&gt;"",SUMPRODUCT((入力フォーム!$A$43:$A$200=$A26)*(入力フォーム!$B$43:$B$200=H$3)*(入力フォーム!$E$43:$E$200)),""),"")</f>
        <v/>
      </c>
      <c r="I26" s="5" t="str">
        <f>IF($A26&lt;&gt;"",IF(I$22&lt;&gt;"",SUMPRODUCT((入力フォーム!$A$43:$A$200=$A26)*(入力フォーム!$B$43:$B$200=I$3)*(入力フォーム!$E$43:$E$200)),""),"")</f>
        <v/>
      </c>
      <c r="J26" s="5" t="str">
        <f>IF($A26&lt;&gt;"",IF(J$22&lt;&gt;"",SUMPRODUCT((入力フォーム!$A$43:$A$200=$A26)*(入力フォーム!$B$43:$B$200=J$3)*(入力フォーム!$E$43:$E$200)),""),"")</f>
        <v/>
      </c>
      <c r="K26" s="5" t="str">
        <f>IF($A26&lt;&gt;"",IF(K$22&lt;&gt;"",SUMPRODUCT((入力フォーム!$A$43:$A$200=$A26)*(入力フォーム!$B$43:$B$200=K$3)*(入力フォーム!$E$43:$E$200)),""),"")</f>
        <v/>
      </c>
      <c r="L26" s="5" t="str">
        <f>IF($A26&lt;&gt;"",IF(L$22&lt;&gt;"",SUMPRODUCT((入力フォーム!$A$43:$A$200=$A26)*(入力フォーム!$B$43:$B$200=L$3)*(入力フォーム!$E$43:$E$200)),""),"")</f>
        <v/>
      </c>
      <c r="M26" s="5" t="str">
        <f>IF($A26&lt;&gt;"",IF(M$22&lt;&gt;"",SUMPRODUCT((入力フォーム!$A$43:$A$200=$A26)*(入力フォーム!$B$43:$B$200=M$3)*(入力フォーム!$E$43:$E$200)),""),"")</f>
        <v/>
      </c>
    </row>
    <row r="27" spans="1:13">
      <c r="A27" s="11" t="str">
        <f>IF(入力フォーム!M14&gt;0,入力フォーム!M14,"")</f>
        <v>-</v>
      </c>
      <c r="B27" s="6" t="str">
        <f t="shared" si="4"/>
        <v/>
      </c>
      <c r="C27" s="7" t="str">
        <f t="shared" si="5"/>
        <v/>
      </c>
      <c r="D27" s="5" t="str">
        <f>IF($A27&lt;&gt;"",IF(D$22&lt;&gt;"",SUMPRODUCT((入力フォーム!$A$43:$A$200=$A27)*(入力フォーム!$B$43:$B$200=D$3)*(入力フォーム!$E$43:$E$200)),""),"")</f>
        <v/>
      </c>
      <c r="E27" s="5" t="str">
        <f>IF($A27&lt;&gt;"",IF(E$22&lt;&gt;"",SUMPRODUCT((入力フォーム!$A$43:$A$200=$A27)*(入力フォーム!$B$43:$B$200=E$3)*(入力フォーム!$E$43:$E$200)),""),"")</f>
        <v/>
      </c>
      <c r="F27" s="5" t="str">
        <f>IF($A27&lt;&gt;"",IF(F$22&lt;&gt;"",SUMPRODUCT((入力フォーム!$A$43:$A$200=$A27)*(入力フォーム!$B$43:$B$200=F$3)*(入力フォーム!$E$43:$E$200)),""),"")</f>
        <v/>
      </c>
      <c r="G27" s="5" t="str">
        <f>IF($A27&lt;&gt;"",IF(G$22&lt;&gt;"",SUMPRODUCT((入力フォーム!$A$43:$A$200=$A27)*(入力フォーム!$B$43:$B$200=G$3)*(入力フォーム!$E$43:$E$200)),""),"")</f>
        <v/>
      </c>
      <c r="H27" s="5" t="str">
        <f>IF($A27&lt;&gt;"",IF(H$22&lt;&gt;"",SUMPRODUCT((入力フォーム!$A$43:$A$200=$A27)*(入力フォーム!$B$43:$B$200=H$3)*(入力フォーム!$E$43:$E$200)),""),"")</f>
        <v/>
      </c>
      <c r="I27" s="5" t="str">
        <f>IF($A27&lt;&gt;"",IF(I$22&lt;&gt;"",SUMPRODUCT((入力フォーム!$A$43:$A$200=$A27)*(入力フォーム!$B$43:$B$200=I$3)*(入力フォーム!$E$43:$E$200)),""),"")</f>
        <v/>
      </c>
      <c r="J27" s="5" t="str">
        <f>IF($A27&lt;&gt;"",IF(J$22&lt;&gt;"",SUMPRODUCT((入力フォーム!$A$43:$A$200=$A27)*(入力フォーム!$B$43:$B$200=J$3)*(入力フォーム!$E$43:$E$200)),""),"")</f>
        <v/>
      </c>
      <c r="K27" s="5" t="str">
        <f>IF($A27&lt;&gt;"",IF(K$22&lt;&gt;"",SUMPRODUCT((入力フォーム!$A$43:$A$200=$A27)*(入力フォーム!$B$43:$B$200=K$3)*(入力フォーム!$E$43:$E$200)),""),"")</f>
        <v/>
      </c>
      <c r="L27" s="5" t="str">
        <f>IF($A27&lt;&gt;"",IF(L$22&lt;&gt;"",SUMPRODUCT((入力フォーム!$A$43:$A$200=$A27)*(入力フォーム!$B$43:$B$200=L$3)*(入力フォーム!$E$43:$E$200)),""),"")</f>
        <v/>
      </c>
      <c r="M27" s="5" t="str">
        <f>IF($A27&lt;&gt;"",IF(M$22&lt;&gt;"",SUMPRODUCT((入力フォーム!$A$43:$A$200=$A27)*(入力フォーム!$B$43:$B$200=M$3)*(入力フォーム!$E$43:$E$200)),""),"")</f>
        <v/>
      </c>
    </row>
    <row r="28" spans="1:13">
      <c r="A28" s="11" t="str">
        <f>IF(入力フォーム!M15&gt;0,入力フォーム!M15,"")</f>
        <v>-</v>
      </c>
      <c r="B28" s="6" t="str">
        <f t="shared" si="4"/>
        <v/>
      </c>
      <c r="C28" s="7" t="str">
        <f t="shared" si="5"/>
        <v/>
      </c>
      <c r="D28" s="5" t="str">
        <f>IF($A28&lt;&gt;"",IF(D$22&lt;&gt;"",SUMPRODUCT((入力フォーム!$A$43:$A$200=$A28)*(入力フォーム!$B$43:$B$200=D$3)*(入力フォーム!$E$43:$E$200)),""),"")</f>
        <v/>
      </c>
      <c r="E28" s="5" t="str">
        <f>IF($A28&lt;&gt;"",IF(E$22&lt;&gt;"",SUMPRODUCT((入力フォーム!$A$43:$A$200=$A28)*(入力フォーム!$B$43:$B$200=E$3)*(入力フォーム!$E$43:$E$200)),""),"")</f>
        <v/>
      </c>
      <c r="F28" s="5" t="str">
        <f>IF($A28&lt;&gt;"",IF(F$22&lt;&gt;"",SUMPRODUCT((入力フォーム!$A$43:$A$200=$A28)*(入力フォーム!$B$43:$B$200=F$3)*(入力フォーム!$E$43:$E$200)),""),"")</f>
        <v/>
      </c>
      <c r="G28" s="5" t="str">
        <f>IF($A28&lt;&gt;"",IF(G$22&lt;&gt;"",SUMPRODUCT((入力フォーム!$A$43:$A$200=$A28)*(入力フォーム!$B$43:$B$200=G$3)*(入力フォーム!$E$43:$E$200)),""),"")</f>
        <v/>
      </c>
      <c r="H28" s="5" t="str">
        <f>IF($A28&lt;&gt;"",IF(H$22&lt;&gt;"",SUMPRODUCT((入力フォーム!$A$43:$A$200=$A28)*(入力フォーム!$B$43:$B$200=H$3)*(入力フォーム!$E$43:$E$200)),""),"")</f>
        <v/>
      </c>
      <c r="I28" s="5" t="str">
        <f>IF($A28&lt;&gt;"",IF(I$22&lt;&gt;"",SUMPRODUCT((入力フォーム!$A$43:$A$200=$A28)*(入力フォーム!$B$43:$B$200=I$3)*(入力フォーム!$E$43:$E$200)),""),"")</f>
        <v/>
      </c>
      <c r="J28" s="5" t="str">
        <f>IF($A28&lt;&gt;"",IF(J$22&lt;&gt;"",SUMPRODUCT((入力フォーム!$A$43:$A$200=$A28)*(入力フォーム!$B$43:$B$200=J$3)*(入力フォーム!$E$43:$E$200)),""),"")</f>
        <v/>
      </c>
      <c r="K28" s="5" t="str">
        <f>IF($A28&lt;&gt;"",IF(K$22&lt;&gt;"",SUMPRODUCT((入力フォーム!$A$43:$A$200=$A28)*(入力フォーム!$B$43:$B$200=K$3)*(入力フォーム!$E$43:$E$200)),""),"")</f>
        <v/>
      </c>
      <c r="L28" s="5" t="str">
        <f>IF($A28&lt;&gt;"",IF(L$22&lt;&gt;"",SUMPRODUCT((入力フォーム!$A$43:$A$200=$A28)*(入力フォーム!$B$43:$B$200=L$3)*(入力フォーム!$E$43:$E$200)),""),"")</f>
        <v/>
      </c>
      <c r="M28" s="5" t="str">
        <f>IF($A28&lt;&gt;"",IF(M$22&lt;&gt;"",SUMPRODUCT((入力フォーム!$A$43:$A$200=$A28)*(入力フォーム!$B$43:$B$200=M$3)*(入力フォーム!$E$43:$E$200)),""),"")</f>
        <v/>
      </c>
    </row>
    <row r="29" spans="1:13">
      <c r="A29" s="11" t="str">
        <f>IF(入力フォーム!M16&gt;0,入力フォーム!M16,"")</f>
        <v>-</v>
      </c>
      <c r="B29" s="6" t="str">
        <f t="shared" si="4"/>
        <v/>
      </c>
      <c r="C29" s="7" t="str">
        <f t="shared" si="5"/>
        <v/>
      </c>
      <c r="D29" s="5" t="str">
        <f>IF($A29&lt;&gt;"",IF(D$22&lt;&gt;"",SUMPRODUCT((入力フォーム!$A$43:$A$200=$A29)*(入力フォーム!$B$43:$B$200=D$3)*(入力フォーム!$E$43:$E$200)),""),"")</f>
        <v/>
      </c>
      <c r="E29" s="5" t="str">
        <f>IF($A29&lt;&gt;"",IF(E$22&lt;&gt;"",SUMPRODUCT((入力フォーム!$A$43:$A$200=$A29)*(入力フォーム!$B$43:$B$200=E$3)*(入力フォーム!$E$43:$E$200)),""),"")</f>
        <v/>
      </c>
      <c r="F29" s="5" t="str">
        <f>IF($A29&lt;&gt;"",IF(F$22&lt;&gt;"",SUMPRODUCT((入力フォーム!$A$43:$A$200=$A29)*(入力フォーム!$B$43:$B$200=F$3)*(入力フォーム!$E$43:$E$200)),""),"")</f>
        <v/>
      </c>
      <c r="G29" s="5" t="str">
        <f>IF($A29&lt;&gt;"",IF(G$22&lt;&gt;"",SUMPRODUCT((入力フォーム!$A$43:$A$200=$A29)*(入力フォーム!$B$43:$B$200=G$3)*(入力フォーム!$E$43:$E$200)),""),"")</f>
        <v/>
      </c>
      <c r="H29" s="5" t="str">
        <f>IF($A29&lt;&gt;"",IF(H$22&lt;&gt;"",SUMPRODUCT((入力フォーム!$A$43:$A$200=$A29)*(入力フォーム!$B$43:$B$200=H$3)*(入力フォーム!$E$43:$E$200)),""),"")</f>
        <v/>
      </c>
      <c r="I29" s="5" t="str">
        <f>IF($A29&lt;&gt;"",IF(I$22&lt;&gt;"",SUMPRODUCT((入力フォーム!$A$43:$A$200=$A29)*(入力フォーム!$B$43:$B$200=I$3)*(入力フォーム!$E$43:$E$200)),""),"")</f>
        <v/>
      </c>
      <c r="J29" s="5" t="str">
        <f>IF($A29&lt;&gt;"",IF(J$22&lt;&gt;"",SUMPRODUCT((入力フォーム!$A$43:$A$200=$A29)*(入力フォーム!$B$43:$B$200=J$3)*(入力フォーム!$E$43:$E$200)),""),"")</f>
        <v/>
      </c>
      <c r="K29" s="5" t="str">
        <f>IF($A29&lt;&gt;"",IF(K$22&lt;&gt;"",SUMPRODUCT((入力フォーム!$A$43:$A$200=$A29)*(入力フォーム!$B$43:$B$200=K$3)*(入力フォーム!$E$43:$E$200)),""),"")</f>
        <v/>
      </c>
      <c r="L29" s="5" t="str">
        <f>IF($A29&lt;&gt;"",IF(L$22&lt;&gt;"",SUMPRODUCT((入力フォーム!$A$43:$A$200=$A29)*(入力フォーム!$B$43:$B$200=L$3)*(入力フォーム!$E$43:$E$200)),""),"")</f>
        <v/>
      </c>
      <c r="M29" s="5" t="str">
        <f>IF($A29&lt;&gt;"",IF(M$22&lt;&gt;"",SUMPRODUCT((入力フォーム!$A$43:$A$200=$A29)*(入力フォーム!$B$43:$B$200=M$3)*(入力フォーム!$E$43:$E$200)),""),"")</f>
        <v/>
      </c>
    </row>
    <row r="30" spans="1:13">
      <c r="A30" s="11" t="str">
        <f>IF(入力フォーム!M17&gt;0,入力フォーム!M17,"")</f>
        <v>-</v>
      </c>
      <c r="B30" s="6" t="str">
        <f t="shared" si="4"/>
        <v/>
      </c>
      <c r="C30" s="7" t="str">
        <f t="shared" si="5"/>
        <v/>
      </c>
      <c r="D30" s="5" t="str">
        <f>IF($A30&lt;&gt;"",IF(D$22&lt;&gt;"",SUMPRODUCT((入力フォーム!$A$43:$A$200=$A30)*(入力フォーム!$B$43:$B$200=D$3)*(入力フォーム!$E$43:$E$200)),""),"")</f>
        <v/>
      </c>
      <c r="E30" s="5" t="str">
        <f>IF($A30&lt;&gt;"",IF(E$22&lt;&gt;"",SUMPRODUCT((入力フォーム!$A$43:$A$200=$A30)*(入力フォーム!$B$43:$B$200=E$3)*(入力フォーム!$E$43:$E$200)),""),"")</f>
        <v/>
      </c>
      <c r="F30" s="5" t="str">
        <f>IF($A30&lt;&gt;"",IF(F$22&lt;&gt;"",SUMPRODUCT((入力フォーム!$A$43:$A$200=$A30)*(入力フォーム!$B$43:$B$200=F$3)*(入力フォーム!$E$43:$E$200)),""),"")</f>
        <v/>
      </c>
      <c r="G30" s="5" t="str">
        <f>IF($A30&lt;&gt;"",IF(G$22&lt;&gt;"",SUMPRODUCT((入力フォーム!$A$43:$A$200=$A30)*(入力フォーム!$B$43:$B$200=G$3)*(入力フォーム!$E$43:$E$200)),""),"")</f>
        <v/>
      </c>
      <c r="H30" s="5" t="str">
        <f>IF($A30&lt;&gt;"",IF(H$22&lt;&gt;"",SUMPRODUCT((入力フォーム!$A$43:$A$200=$A30)*(入力フォーム!$B$43:$B$200=H$3)*(入力フォーム!$E$43:$E$200)),""),"")</f>
        <v/>
      </c>
      <c r="I30" s="5" t="str">
        <f>IF($A30&lt;&gt;"",IF(I$22&lt;&gt;"",SUMPRODUCT((入力フォーム!$A$43:$A$200=$A30)*(入力フォーム!$B$43:$B$200=I$3)*(入力フォーム!$E$43:$E$200)),""),"")</f>
        <v/>
      </c>
      <c r="J30" s="5" t="str">
        <f>IF($A30&lt;&gt;"",IF(J$22&lt;&gt;"",SUMPRODUCT((入力フォーム!$A$43:$A$200=$A30)*(入力フォーム!$B$43:$B$200=J$3)*(入力フォーム!$E$43:$E$200)),""),"")</f>
        <v/>
      </c>
      <c r="K30" s="5" t="str">
        <f>IF($A30&lt;&gt;"",IF(K$22&lt;&gt;"",SUMPRODUCT((入力フォーム!$A$43:$A$200=$A30)*(入力フォーム!$B$43:$B$200=K$3)*(入力フォーム!$E$43:$E$200)),""),"")</f>
        <v/>
      </c>
      <c r="L30" s="5" t="str">
        <f>IF($A30&lt;&gt;"",IF(L$22&lt;&gt;"",SUMPRODUCT((入力フォーム!$A$43:$A$200=$A30)*(入力フォーム!$B$43:$B$200=L$3)*(入力フォーム!$E$43:$E$200)),""),"")</f>
        <v/>
      </c>
      <c r="M30" s="5" t="str">
        <f>IF($A30&lt;&gt;"",IF(M$22&lt;&gt;"",SUMPRODUCT((入力フォーム!$A$43:$A$200=$A30)*(入力フォーム!$B$43:$B$200=M$3)*(入力フォーム!$E$43:$E$200)),""),"")</f>
        <v/>
      </c>
    </row>
    <row r="31" spans="1:13">
      <c r="A31" s="11" t="str">
        <f>IF(入力フォーム!M18&gt;0,入力フォーム!M18,"")</f>
        <v>-</v>
      </c>
      <c r="B31" s="6" t="str">
        <f t="shared" si="4"/>
        <v/>
      </c>
      <c r="C31" s="7" t="str">
        <f t="shared" si="5"/>
        <v/>
      </c>
      <c r="D31" s="5" t="str">
        <f>IF($A31&lt;&gt;"",IF(D$22&lt;&gt;"",SUMPRODUCT((入力フォーム!$A$43:$A$200=$A31)*(入力フォーム!$B$43:$B$200=D$3)*(入力フォーム!$E$43:$E$200)),""),"")</f>
        <v/>
      </c>
      <c r="E31" s="5" t="str">
        <f>IF($A31&lt;&gt;"",IF(E$22&lt;&gt;"",SUMPRODUCT((入力フォーム!$A$43:$A$200=$A31)*(入力フォーム!$B$43:$B$200=E$3)*(入力フォーム!$E$43:$E$200)),""),"")</f>
        <v/>
      </c>
      <c r="F31" s="5" t="str">
        <f>IF($A31&lt;&gt;"",IF(F$22&lt;&gt;"",SUMPRODUCT((入力フォーム!$A$43:$A$200=$A31)*(入力フォーム!$B$43:$B$200=F$3)*(入力フォーム!$E$43:$E$200)),""),"")</f>
        <v/>
      </c>
      <c r="G31" s="5" t="str">
        <f>IF($A31&lt;&gt;"",IF(G$22&lt;&gt;"",SUMPRODUCT((入力フォーム!$A$43:$A$200=$A31)*(入力フォーム!$B$43:$B$200=G$3)*(入力フォーム!$E$43:$E$200)),""),"")</f>
        <v/>
      </c>
      <c r="H31" s="5" t="str">
        <f>IF($A31&lt;&gt;"",IF(H$22&lt;&gt;"",SUMPRODUCT((入力フォーム!$A$43:$A$200=$A31)*(入力フォーム!$B$43:$B$200=H$3)*(入力フォーム!$E$43:$E$200)),""),"")</f>
        <v/>
      </c>
      <c r="I31" s="5" t="str">
        <f>IF($A31&lt;&gt;"",IF(I$22&lt;&gt;"",SUMPRODUCT((入力フォーム!$A$43:$A$200=$A31)*(入力フォーム!$B$43:$B$200=I$3)*(入力フォーム!$E$43:$E$200)),""),"")</f>
        <v/>
      </c>
      <c r="J31" s="5" t="str">
        <f>IF($A31&lt;&gt;"",IF(J$22&lt;&gt;"",SUMPRODUCT((入力フォーム!$A$43:$A$200=$A31)*(入力フォーム!$B$43:$B$200=J$3)*(入力フォーム!$E$43:$E$200)),""),"")</f>
        <v/>
      </c>
      <c r="K31" s="5" t="str">
        <f>IF($A31&lt;&gt;"",IF(K$22&lt;&gt;"",SUMPRODUCT((入力フォーム!$A$43:$A$200=$A31)*(入力フォーム!$B$43:$B$200=K$3)*(入力フォーム!$E$43:$E$200)),""),"")</f>
        <v/>
      </c>
      <c r="L31" s="5" t="str">
        <f>IF($A31&lt;&gt;"",IF(L$22&lt;&gt;"",SUMPRODUCT((入力フォーム!$A$43:$A$200=$A31)*(入力フォーム!$B$43:$B$200=L$3)*(入力フォーム!$E$43:$E$200)),""),"")</f>
        <v/>
      </c>
      <c r="M31" s="5" t="str">
        <f>IF($A31&lt;&gt;"",IF(M$22&lt;&gt;"",SUMPRODUCT((入力フォーム!$A$43:$A$200=$A31)*(入力フォーム!$B$43:$B$200=M$3)*(入力フォーム!$E$43:$E$200)),""),"")</f>
        <v/>
      </c>
    </row>
    <row r="32" spans="1:13">
      <c r="A32" s="11" t="str">
        <f>IF(入力フォーム!M19&gt;0,入力フォーム!M19,"")</f>
        <v>-</v>
      </c>
      <c r="B32" s="6" t="str">
        <f t="shared" si="4"/>
        <v/>
      </c>
      <c r="C32" s="7" t="str">
        <f t="shared" si="5"/>
        <v/>
      </c>
      <c r="D32" s="5" t="str">
        <f>IF($A32&lt;&gt;"",IF(D$22&lt;&gt;"",SUMPRODUCT((入力フォーム!$A$43:$A$200=$A32)*(入力フォーム!$B$43:$B$200=D$3)*(入力フォーム!$E$43:$E$200)),""),"")</f>
        <v/>
      </c>
      <c r="E32" s="5" t="str">
        <f>IF($A32&lt;&gt;"",IF(E$22&lt;&gt;"",SUMPRODUCT((入力フォーム!$A$43:$A$200=$A32)*(入力フォーム!$B$43:$B$200=E$3)*(入力フォーム!$E$43:$E$200)),""),"")</f>
        <v/>
      </c>
      <c r="F32" s="5" t="str">
        <f>IF($A32&lt;&gt;"",IF(F$22&lt;&gt;"",SUMPRODUCT((入力フォーム!$A$43:$A$200=$A32)*(入力フォーム!$B$43:$B$200=F$3)*(入力フォーム!$E$43:$E$200)),""),"")</f>
        <v/>
      </c>
      <c r="G32" s="5" t="str">
        <f>IF($A32&lt;&gt;"",IF(G$22&lt;&gt;"",SUMPRODUCT((入力フォーム!$A$43:$A$200=$A32)*(入力フォーム!$B$43:$B$200=G$3)*(入力フォーム!$E$43:$E$200)),""),"")</f>
        <v/>
      </c>
      <c r="H32" s="5" t="str">
        <f>IF($A32&lt;&gt;"",IF(H$22&lt;&gt;"",SUMPRODUCT((入力フォーム!$A$43:$A$200=$A32)*(入力フォーム!$B$43:$B$200=H$3)*(入力フォーム!$E$43:$E$200)),""),"")</f>
        <v/>
      </c>
      <c r="I32" s="5" t="str">
        <f>IF($A32&lt;&gt;"",IF(I$22&lt;&gt;"",SUMPRODUCT((入力フォーム!$A$43:$A$200=$A32)*(入力フォーム!$B$43:$B$200=I$3)*(入力フォーム!$E$43:$E$200)),""),"")</f>
        <v/>
      </c>
      <c r="J32" s="5" t="str">
        <f>IF($A32&lt;&gt;"",IF(J$22&lt;&gt;"",SUMPRODUCT((入力フォーム!$A$43:$A$200=$A32)*(入力フォーム!$B$43:$B$200=J$3)*(入力フォーム!$E$43:$E$200)),""),"")</f>
        <v/>
      </c>
      <c r="K32" s="5" t="str">
        <f>IF($A32&lt;&gt;"",IF(K$22&lt;&gt;"",SUMPRODUCT((入力フォーム!$A$43:$A$200=$A32)*(入力フォーム!$B$43:$B$200=K$3)*(入力フォーム!$E$43:$E$200)),""),"")</f>
        <v/>
      </c>
      <c r="L32" s="5" t="str">
        <f>IF($A32&lt;&gt;"",IF(L$22&lt;&gt;"",SUMPRODUCT((入力フォーム!$A$43:$A$200=$A32)*(入力フォーム!$B$43:$B$200=L$3)*(入力フォーム!$E$43:$E$200)),""),"")</f>
        <v/>
      </c>
      <c r="M32" s="5" t="str">
        <f>IF($A32&lt;&gt;"",IF(M$22&lt;&gt;"",SUMPRODUCT((入力フォーム!$A$43:$A$200=$A32)*(入力フォーム!$B$43:$B$200=M$3)*(入力フォーム!$E$43:$E$200)),""),"")</f>
        <v/>
      </c>
    </row>
    <row r="33" spans="1:13">
      <c r="A33" s="11" t="str">
        <f>IF(入力フォーム!M20&gt;0,入力フォーム!M20,"")</f>
        <v>-</v>
      </c>
      <c r="B33" s="6" t="str">
        <f t="shared" si="4"/>
        <v/>
      </c>
      <c r="C33" s="7" t="str">
        <f t="shared" si="5"/>
        <v/>
      </c>
      <c r="D33" s="5" t="str">
        <f>IF($A33&lt;&gt;"",IF(D$22&lt;&gt;"",SUMPRODUCT((入力フォーム!$A$43:$A$200=$A33)*(入力フォーム!$B$43:$B$200=D$3)*(入力フォーム!$E$43:$E$200)),""),"")</f>
        <v/>
      </c>
      <c r="E33" s="5" t="str">
        <f>IF($A33&lt;&gt;"",IF(E$22&lt;&gt;"",SUMPRODUCT((入力フォーム!$A$43:$A$200=$A33)*(入力フォーム!$B$43:$B$200=E$3)*(入力フォーム!$E$43:$E$200)),""),"")</f>
        <v/>
      </c>
      <c r="F33" s="5" t="str">
        <f>IF($A33&lt;&gt;"",IF(F$22&lt;&gt;"",SUMPRODUCT((入力フォーム!$A$43:$A$200=$A33)*(入力フォーム!$B$43:$B$200=F$3)*(入力フォーム!$E$43:$E$200)),""),"")</f>
        <v/>
      </c>
      <c r="G33" s="5" t="str">
        <f>IF($A33&lt;&gt;"",IF(G$22&lt;&gt;"",SUMPRODUCT((入力フォーム!$A$43:$A$200=$A33)*(入力フォーム!$B$43:$B$200=G$3)*(入力フォーム!$E$43:$E$200)),""),"")</f>
        <v/>
      </c>
      <c r="H33" s="5" t="str">
        <f>IF($A33&lt;&gt;"",IF(H$22&lt;&gt;"",SUMPRODUCT((入力フォーム!$A$43:$A$200=$A33)*(入力フォーム!$B$43:$B$200=H$3)*(入力フォーム!$E$43:$E$200)),""),"")</f>
        <v/>
      </c>
      <c r="I33" s="5" t="str">
        <f>IF($A33&lt;&gt;"",IF(I$22&lt;&gt;"",SUMPRODUCT((入力フォーム!$A$43:$A$200=$A33)*(入力フォーム!$B$43:$B$200=I$3)*(入力フォーム!$E$43:$E$200)),""),"")</f>
        <v/>
      </c>
      <c r="J33" s="5" t="str">
        <f>IF($A33&lt;&gt;"",IF(J$22&lt;&gt;"",SUMPRODUCT((入力フォーム!$A$43:$A$200=$A33)*(入力フォーム!$B$43:$B$200=J$3)*(入力フォーム!$E$43:$E$200)),""),"")</f>
        <v/>
      </c>
      <c r="K33" s="5" t="str">
        <f>IF($A33&lt;&gt;"",IF(K$22&lt;&gt;"",SUMPRODUCT((入力フォーム!$A$43:$A$200=$A33)*(入力フォーム!$B$43:$B$200=K$3)*(入力フォーム!$E$43:$E$200)),""),"")</f>
        <v/>
      </c>
      <c r="L33" s="5" t="str">
        <f>IF($A33&lt;&gt;"",IF(L$22&lt;&gt;"",SUMPRODUCT((入力フォーム!$A$43:$A$200=$A33)*(入力フォーム!$B$43:$B$200=L$3)*(入力フォーム!$E$43:$E$200)),""),"")</f>
        <v/>
      </c>
      <c r="M33" s="5" t="str">
        <f>IF($A33&lt;&gt;"",IF(M$22&lt;&gt;"",SUMPRODUCT((入力フォーム!$A$43:$A$200=$A33)*(入力フォーム!$B$43:$B$200=M$3)*(入力フォーム!$E$43:$E$200)),""),"")</f>
        <v/>
      </c>
    </row>
    <row r="34" spans="1:13">
      <c r="A34" s="11" t="str">
        <f>IF(入力フォーム!M21&gt;0,入力フォーム!M21,"")</f>
        <v>-</v>
      </c>
      <c r="B34" s="6" t="str">
        <f t="shared" si="4"/>
        <v/>
      </c>
      <c r="C34" s="7" t="str">
        <f t="shared" si="5"/>
        <v/>
      </c>
      <c r="D34" s="5" t="str">
        <f>IF($A34&lt;&gt;"",IF(D$22&lt;&gt;"",SUMPRODUCT((入力フォーム!$A$43:$A$200=$A34)*(入力フォーム!$B$43:$B$200=D$3)*(入力フォーム!$E$43:$E$200)),""),"")</f>
        <v/>
      </c>
      <c r="E34" s="5" t="str">
        <f>IF($A34&lt;&gt;"",IF(E$22&lt;&gt;"",SUMPRODUCT((入力フォーム!$A$43:$A$200=$A34)*(入力フォーム!$B$43:$B$200=E$3)*(入力フォーム!$E$43:$E$200)),""),"")</f>
        <v/>
      </c>
      <c r="F34" s="5" t="str">
        <f>IF($A34&lt;&gt;"",IF(F$22&lt;&gt;"",SUMPRODUCT((入力フォーム!$A$43:$A$200=$A34)*(入力フォーム!$B$43:$B$200=F$3)*(入力フォーム!$E$43:$E$200)),""),"")</f>
        <v/>
      </c>
      <c r="G34" s="5" t="str">
        <f>IF($A34&lt;&gt;"",IF(G$22&lt;&gt;"",SUMPRODUCT((入力フォーム!$A$43:$A$200=$A34)*(入力フォーム!$B$43:$B$200=G$3)*(入力フォーム!$E$43:$E$200)),""),"")</f>
        <v/>
      </c>
      <c r="H34" s="5" t="str">
        <f>IF($A34&lt;&gt;"",IF(H$22&lt;&gt;"",SUMPRODUCT((入力フォーム!$A$43:$A$200=$A34)*(入力フォーム!$B$43:$B$200=H$3)*(入力フォーム!$E$43:$E$200)),""),"")</f>
        <v/>
      </c>
      <c r="I34" s="5" t="str">
        <f>IF($A34&lt;&gt;"",IF(I$22&lt;&gt;"",SUMPRODUCT((入力フォーム!$A$43:$A$200=$A34)*(入力フォーム!$B$43:$B$200=I$3)*(入力フォーム!$E$43:$E$200)),""),"")</f>
        <v/>
      </c>
      <c r="J34" s="5" t="str">
        <f>IF($A34&lt;&gt;"",IF(J$22&lt;&gt;"",SUMPRODUCT((入力フォーム!$A$43:$A$200=$A34)*(入力フォーム!$B$43:$B$200=J$3)*(入力フォーム!$E$43:$E$200)),""),"")</f>
        <v/>
      </c>
      <c r="K34" s="5" t="str">
        <f>IF($A34&lt;&gt;"",IF(K$22&lt;&gt;"",SUMPRODUCT((入力フォーム!$A$43:$A$200=$A34)*(入力フォーム!$B$43:$B$200=K$3)*(入力フォーム!$E$43:$E$200)),""),"")</f>
        <v/>
      </c>
      <c r="L34" s="5" t="str">
        <f>IF($A34&lt;&gt;"",IF(L$22&lt;&gt;"",SUMPRODUCT((入力フォーム!$A$43:$A$200=$A34)*(入力フォーム!$B$43:$B$200=L$3)*(入力フォーム!$E$43:$E$200)),""),"")</f>
        <v/>
      </c>
      <c r="M34" s="5" t="str">
        <f>IF($A34&lt;&gt;"",IF(M$22&lt;&gt;"",SUMPRODUCT((入力フォーム!$A$43:$A$200=$A34)*(入力フォーム!$B$43:$B$200=M$3)*(入力フォーム!$E$43:$E$200)),""),"")</f>
        <v/>
      </c>
    </row>
    <row r="35" spans="1:13">
      <c r="A35" s="11" t="str">
        <f>IF(入力フォーム!M22&gt;0,入力フォーム!M22,"")</f>
        <v>-</v>
      </c>
      <c r="B35" s="6" t="str">
        <f t="shared" si="4"/>
        <v/>
      </c>
      <c r="C35" s="7" t="str">
        <f t="shared" si="5"/>
        <v/>
      </c>
      <c r="D35" s="5" t="str">
        <f>IF($A35&lt;&gt;"",IF(D$22&lt;&gt;"",SUMPRODUCT((入力フォーム!$A$43:$A$200=$A35)*(入力フォーム!$B$43:$B$200=D$3)*(入力フォーム!$E$43:$E$200)),""),"")</f>
        <v/>
      </c>
      <c r="E35" s="5" t="str">
        <f>IF($A35&lt;&gt;"",IF(E$22&lt;&gt;"",SUMPRODUCT((入力フォーム!$A$43:$A$200=$A35)*(入力フォーム!$B$43:$B$200=E$3)*(入力フォーム!$E$43:$E$200)),""),"")</f>
        <v/>
      </c>
      <c r="F35" s="5" t="str">
        <f>IF($A35&lt;&gt;"",IF(F$22&lt;&gt;"",SUMPRODUCT((入力フォーム!$A$43:$A$200=$A35)*(入力フォーム!$B$43:$B$200=F$3)*(入力フォーム!$E$43:$E$200)),""),"")</f>
        <v/>
      </c>
      <c r="G35" s="5" t="str">
        <f>IF($A35&lt;&gt;"",IF(G$22&lt;&gt;"",SUMPRODUCT((入力フォーム!$A$43:$A$200=$A35)*(入力フォーム!$B$43:$B$200=G$3)*(入力フォーム!$E$43:$E$200)),""),"")</f>
        <v/>
      </c>
      <c r="H35" s="5" t="str">
        <f>IF($A35&lt;&gt;"",IF(H$22&lt;&gt;"",SUMPRODUCT((入力フォーム!$A$43:$A$200=$A35)*(入力フォーム!$B$43:$B$200=H$3)*(入力フォーム!$E$43:$E$200)),""),"")</f>
        <v/>
      </c>
      <c r="I35" s="5" t="str">
        <f>IF($A35&lt;&gt;"",IF(I$22&lt;&gt;"",SUMPRODUCT((入力フォーム!$A$43:$A$200=$A35)*(入力フォーム!$B$43:$B$200=I$3)*(入力フォーム!$E$43:$E$200)),""),"")</f>
        <v/>
      </c>
      <c r="J35" s="5" t="str">
        <f>IF($A35&lt;&gt;"",IF(J$22&lt;&gt;"",SUMPRODUCT((入力フォーム!$A$43:$A$200=$A35)*(入力フォーム!$B$43:$B$200=J$3)*(入力フォーム!$E$43:$E$200)),""),"")</f>
        <v/>
      </c>
      <c r="K35" s="5" t="str">
        <f>IF($A35&lt;&gt;"",IF(K$22&lt;&gt;"",SUMPRODUCT((入力フォーム!$A$43:$A$200=$A35)*(入力フォーム!$B$43:$B$200=K$3)*(入力フォーム!$E$43:$E$200)),""),"")</f>
        <v/>
      </c>
      <c r="L35" s="5" t="str">
        <f>IF($A35&lt;&gt;"",IF(L$22&lt;&gt;"",SUMPRODUCT((入力フォーム!$A$43:$A$200=$A35)*(入力フォーム!$B$43:$B$200=L$3)*(入力フォーム!$E$43:$E$200)),""),"")</f>
        <v/>
      </c>
      <c r="M35" s="5" t="str">
        <f>IF($A35&lt;&gt;"",IF(M$22&lt;&gt;"",SUMPRODUCT((入力フォーム!$A$43:$A$200=$A35)*(入力フォーム!$B$43:$B$200=M$3)*(入力フォーム!$E$43:$E$200)),""),"")</f>
        <v/>
      </c>
    </row>
    <row r="36" spans="1:13">
      <c r="A36" s="11" t="str">
        <f>IF(入力フォーム!M23&gt;0,入力フォーム!M23,"")</f>
        <v>-</v>
      </c>
      <c r="B36" s="6" t="str">
        <f t="shared" si="4"/>
        <v/>
      </c>
      <c r="C36" s="7" t="str">
        <f t="shared" si="5"/>
        <v/>
      </c>
      <c r="D36" s="5" t="str">
        <f>IF($A36&lt;&gt;"",IF(D$22&lt;&gt;"",SUMPRODUCT((入力フォーム!$A$43:$A$200=$A36)*(入力フォーム!$B$43:$B$200=D$3)*(入力フォーム!$E$43:$E$200)),""),"")</f>
        <v/>
      </c>
      <c r="E36" s="5" t="str">
        <f>IF($A36&lt;&gt;"",IF(E$22&lt;&gt;"",SUMPRODUCT((入力フォーム!$A$43:$A$200=$A36)*(入力フォーム!$B$43:$B$200=E$3)*(入力フォーム!$E$43:$E$200)),""),"")</f>
        <v/>
      </c>
      <c r="F36" s="5" t="str">
        <f>IF($A36&lt;&gt;"",IF(F$22&lt;&gt;"",SUMPRODUCT((入力フォーム!$A$43:$A$200=$A36)*(入力フォーム!$B$43:$B$200=F$3)*(入力フォーム!$E$43:$E$200)),""),"")</f>
        <v/>
      </c>
      <c r="G36" s="5" t="str">
        <f>IF($A36&lt;&gt;"",IF(G$22&lt;&gt;"",SUMPRODUCT((入力フォーム!$A$43:$A$200=$A36)*(入力フォーム!$B$43:$B$200=G$3)*(入力フォーム!$E$43:$E$200)),""),"")</f>
        <v/>
      </c>
      <c r="H36" s="5" t="str">
        <f>IF($A36&lt;&gt;"",IF(H$22&lt;&gt;"",SUMPRODUCT((入力フォーム!$A$43:$A$200=$A36)*(入力フォーム!$B$43:$B$200=H$3)*(入力フォーム!$E$43:$E$200)),""),"")</f>
        <v/>
      </c>
      <c r="I36" s="5" t="str">
        <f>IF($A36&lt;&gt;"",IF(I$22&lt;&gt;"",SUMPRODUCT((入力フォーム!$A$43:$A$200=$A36)*(入力フォーム!$B$43:$B$200=I$3)*(入力フォーム!$E$43:$E$200)),""),"")</f>
        <v/>
      </c>
      <c r="J36" s="5" t="str">
        <f>IF($A36&lt;&gt;"",IF(J$22&lt;&gt;"",SUMPRODUCT((入力フォーム!$A$43:$A$200=$A36)*(入力フォーム!$B$43:$B$200=J$3)*(入力フォーム!$E$43:$E$200)),""),"")</f>
        <v/>
      </c>
      <c r="K36" s="5" t="str">
        <f>IF($A36&lt;&gt;"",IF(K$22&lt;&gt;"",SUMPRODUCT((入力フォーム!$A$43:$A$200=$A36)*(入力フォーム!$B$43:$B$200=K$3)*(入力フォーム!$E$43:$E$200)),""),"")</f>
        <v/>
      </c>
      <c r="L36" s="5" t="str">
        <f>IF($A36&lt;&gt;"",IF(L$22&lt;&gt;"",SUMPRODUCT((入力フォーム!$A$43:$A$200=$A36)*(入力フォーム!$B$43:$B$200=L$3)*(入力フォーム!$E$43:$E$200)),""),"")</f>
        <v/>
      </c>
      <c r="M36" s="5" t="str">
        <f>IF($A36&lt;&gt;"",IF(M$22&lt;&gt;"",SUMPRODUCT((入力フォーム!$A$43:$A$200=$A36)*(入力フォーム!$B$43:$B$200=M$3)*(入力フォーム!$E$43:$E$200)),""),"")</f>
        <v/>
      </c>
    </row>
    <row r="37" spans="1:13">
      <c r="A37" s="11" t="str">
        <f>IF(入力フォーム!M24&gt;0,入力フォーム!M24,"")</f>
        <v>-</v>
      </c>
      <c r="B37" s="6" t="str">
        <f t="shared" si="4"/>
        <v/>
      </c>
      <c r="C37" s="7" t="str">
        <f t="shared" si="5"/>
        <v/>
      </c>
      <c r="D37" s="5" t="str">
        <f>IF($A37&lt;&gt;"",IF(D$22&lt;&gt;"",SUMPRODUCT((入力フォーム!$A$43:$A$200=$A37)*(入力フォーム!$B$43:$B$200=D$3)*(入力フォーム!$E$43:$E$200)),""),"")</f>
        <v/>
      </c>
      <c r="E37" s="5" t="str">
        <f>IF($A37&lt;&gt;"",IF(E$22&lt;&gt;"",SUMPRODUCT((入力フォーム!$A$43:$A$200=$A37)*(入力フォーム!$B$43:$B$200=E$3)*(入力フォーム!$E$43:$E$200)),""),"")</f>
        <v/>
      </c>
      <c r="F37" s="5" t="str">
        <f>IF($A37&lt;&gt;"",IF(F$22&lt;&gt;"",SUMPRODUCT((入力フォーム!$A$43:$A$200=$A37)*(入力フォーム!$B$43:$B$200=F$3)*(入力フォーム!$E$43:$E$200)),""),"")</f>
        <v/>
      </c>
      <c r="G37" s="5" t="str">
        <f>IF($A37&lt;&gt;"",IF(G$22&lt;&gt;"",SUMPRODUCT((入力フォーム!$A$43:$A$200=$A37)*(入力フォーム!$B$43:$B$200=G$3)*(入力フォーム!$E$43:$E$200)),""),"")</f>
        <v/>
      </c>
      <c r="H37" s="5" t="str">
        <f>IF($A37&lt;&gt;"",IF(H$22&lt;&gt;"",SUMPRODUCT((入力フォーム!$A$43:$A$200=$A37)*(入力フォーム!$B$43:$B$200=H$3)*(入力フォーム!$E$43:$E$200)),""),"")</f>
        <v/>
      </c>
      <c r="I37" s="5" t="str">
        <f>IF($A37&lt;&gt;"",IF(I$22&lt;&gt;"",SUMPRODUCT((入力フォーム!$A$43:$A$200=$A37)*(入力フォーム!$B$43:$B$200=I$3)*(入力フォーム!$E$43:$E$200)),""),"")</f>
        <v/>
      </c>
      <c r="J37" s="5" t="str">
        <f>IF($A37&lt;&gt;"",IF(J$22&lt;&gt;"",SUMPRODUCT((入力フォーム!$A$43:$A$200=$A37)*(入力フォーム!$B$43:$B$200=J$3)*(入力フォーム!$E$43:$E$200)),""),"")</f>
        <v/>
      </c>
      <c r="K37" s="5" t="str">
        <f>IF($A37&lt;&gt;"",IF(K$22&lt;&gt;"",SUMPRODUCT((入力フォーム!$A$43:$A$200=$A37)*(入力フォーム!$B$43:$B$200=K$3)*(入力フォーム!$E$43:$E$200)),""),"")</f>
        <v/>
      </c>
      <c r="L37" s="5" t="str">
        <f>IF($A37&lt;&gt;"",IF(L$22&lt;&gt;"",SUMPRODUCT((入力フォーム!$A$43:$A$200=$A37)*(入力フォーム!$B$43:$B$200=L$3)*(入力フォーム!$E$43:$E$200)),""),"")</f>
        <v/>
      </c>
      <c r="M37" s="5" t="str">
        <f>IF($A37&lt;&gt;"",IF(M$22&lt;&gt;"",SUMPRODUCT((入力フォーム!$A$43:$A$200=$A37)*(入力フォーム!$B$43:$B$200=M$3)*(入力フォーム!$E$43:$E$200)),""),"")</f>
        <v/>
      </c>
    </row>
    <row r="38" spans="1:13">
      <c r="A38" s="11" t="str">
        <f>IF(入力フォーム!M25&gt;0,入力フォーム!M25,"")</f>
        <v>-</v>
      </c>
      <c r="B38" s="6" t="str">
        <f t="shared" si="4"/>
        <v/>
      </c>
      <c r="C38" s="7" t="str">
        <f t="shared" si="5"/>
        <v/>
      </c>
      <c r="D38" s="5" t="str">
        <f>IF($A38&lt;&gt;"",IF(D$22&lt;&gt;"",SUMPRODUCT((入力フォーム!$A$43:$A$200=$A38)*(入力フォーム!$B$43:$B$200=D$3)*(入力フォーム!$E$43:$E$200)),""),"")</f>
        <v/>
      </c>
      <c r="E38" s="5" t="str">
        <f>IF($A38&lt;&gt;"",IF(E$22&lt;&gt;"",SUMPRODUCT((入力フォーム!$A$43:$A$200=$A38)*(入力フォーム!$B$43:$B$200=E$3)*(入力フォーム!$E$43:$E$200)),""),"")</f>
        <v/>
      </c>
      <c r="F38" s="5" t="str">
        <f>IF($A38&lt;&gt;"",IF(F$22&lt;&gt;"",SUMPRODUCT((入力フォーム!$A$43:$A$200=$A38)*(入力フォーム!$B$43:$B$200=F$3)*(入力フォーム!$E$43:$E$200)),""),"")</f>
        <v/>
      </c>
      <c r="G38" s="5" t="str">
        <f>IF($A38&lt;&gt;"",IF(G$22&lt;&gt;"",SUMPRODUCT((入力フォーム!$A$43:$A$200=$A38)*(入力フォーム!$B$43:$B$200=G$3)*(入力フォーム!$E$43:$E$200)),""),"")</f>
        <v/>
      </c>
      <c r="H38" s="5" t="str">
        <f>IF($A38&lt;&gt;"",IF(H$22&lt;&gt;"",SUMPRODUCT((入力フォーム!$A$43:$A$200=$A38)*(入力フォーム!$B$43:$B$200=H$3)*(入力フォーム!$E$43:$E$200)),""),"")</f>
        <v/>
      </c>
      <c r="I38" s="5" t="str">
        <f>IF($A38&lt;&gt;"",IF(I$22&lt;&gt;"",SUMPRODUCT((入力フォーム!$A$43:$A$200=$A38)*(入力フォーム!$B$43:$B$200=I$3)*(入力フォーム!$E$43:$E$200)),""),"")</f>
        <v/>
      </c>
      <c r="J38" s="5" t="str">
        <f>IF($A38&lt;&gt;"",IF(J$22&lt;&gt;"",SUMPRODUCT((入力フォーム!$A$43:$A$200=$A38)*(入力フォーム!$B$43:$B$200=J$3)*(入力フォーム!$E$43:$E$200)),""),"")</f>
        <v/>
      </c>
      <c r="K38" s="5" t="str">
        <f>IF($A38&lt;&gt;"",IF(K$22&lt;&gt;"",SUMPRODUCT((入力フォーム!$A$43:$A$200=$A38)*(入力フォーム!$B$43:$B$200=K$3)*(入力フォーム!$E$43:$E$200)),""),"")</f>
        <v/>
      </c>
      <c r="L38" s="5" t="str">
        <f>IF($A38&lt;&gt;"",IF(L$22&lt;&gt;"",SUMPRODUCT((入力フォーム!$A$43:$A$200=$A38)*(入力フォーム!$B$43:$B$200=L$3)*(入力フォーム!$E$43:$E$200)),""),"")</f>
        <v/>
      </c>
      <c r="M38" s="5" t="str">
        <f>IF($A38&lt;&gt;"",IF(M$22&lt;&gt;"",SUMPRODUCT((入力フォーム!$A$43:$A$200=$A38)*(入力フォーム!$B$43:$B$200=M$3)*(入力フォーム!$E$43:$E$200)),""),"")</f>
        <v/>
      </c>
    </row>
  </sheetData>
  <sheetProtection sheet="1" scenarios="1"/>
  <mergeCells count="4">
    <mergeCell ref="B3:C3"/>
    <mergeCell ref="D2:M2"/>
    <mergeCell ref="D21:M21"/>
    <mergeCell ref="B22:C22"/>
  </mergeCells>
  <phoneticPr fontId="3"/>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sitelist</vt:lpstr>
      <vt:lpstr>最初にお読みください</vt:lpstr>
      <vt:lpstr>入力例(特徴的な変化)</vt:lpstr>
      <vt:lpstr>入力例</vt:lpstr>
      <vt:lpstr>特徴的な変化</vt:lpstr>
      <vt:lpstr>入力フォーム</vt:lpstr>
      <vt:lpstr>チェック表</vt:lpstr>
      <vt:lpstr>グラフ</vt:lpstr>
      <vt:lpstr>チェック表!Print_Area</vt:lpstr>
      <vt:lpstr>入力フォーム!Print_Titles</vt:lpstr>
      <vt:lpstr>入力例!Print_Titles</vt:lpstr>
      <vt:lpstr>sitelist!SiteID</vt:lpstr>
      <vt:lpstr>SiteID</vt:lpstr>
      <vt:lpstr>sitelist!SiteName</vt:lpstr>
      <vt:lpstr>SiteName</vt:lpstr>
      <vt:lpstr>地区名</vt:lpstr>
      <vt:lpstr>調査月日</vt:lpstr>
    </vt:vector>
  </TitlesOfParts>
  <Manager>Takagawa</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NACS-J</dc:creator>
  <cp:lastModifiedBy>fujita_taku</cp:lastModifiedBy>
  <cp:lastPrinted>2013-08-02T07:54:28Z</cp:lastPrinted>
  <dcterms:created xsi:type="dcterms:W3CDTF">1997-01-08T22:48:59Z</dcterms:created>
  <dcterms:modified xsi:type="dcterms:W3CDTF">2023-05-17T02:38:29Z</dcterms:modified>
</cp:coreProperties>
</file>