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Box\EX30_市民活動推進部（外部共有）\02_モニ1000（外部共有）\02_moni1000データ関係\tmpフォルダー\●入力用フォーム改訂作業\★第5期に向けた改訂作業202303\#入力テスト\★最終稿(修正中)\休場修正済み\藤田チェック済み\"/>
    </mc:Choice>
  </mc:AlternateContent>
  <bookViews>
    <workbookView xWindow="-12" yWindow="0" windowWidth="14400" windowHeight="11952" tabRatio="688" firstSheet="1" activeTab="1"/>
  </bookViews>
  <sheets>
    <sheet name="sitelist" sheetId="11" state="hidden" r:id="rId1"/>
    <sheet name="最初にお読みください" sheetId="25" r:id="rId2"/>
    <sheet name="入力例(特徴的な変化)" sheetId="26" r:id="rId3"/>
    <sheet name="入力例(Ⅰ)" sheetId="27" r:id="rId4"/>
    <sheet name="入力例(Ⅱ)" sheetId="28" r:id="rId5"/>
    <sheet name="特徴的な変化" sheetId="21" r:id="rId6"/>
    <sheet name="入力フォーム（Ⅰ個体数）" sheetId="5" r:id="rId7"/>
    <sheet name="入力フォーム(Ⅱ区画環境）" sheetId="6" r:id="rId8"/>
    <sheet name="チェック表" sheetId="24" r:id="rId9"/>
    <sheet name="グラフ" sheetId="15" r:id="rId10"/>
  </sheets>
  <definedNames>
    <definedName name="_xlnm._FilterDatabase" localSheetId="6" hidden="1">'入力フォーム（Ⅰ個体数）'!$A$30:$N$231</definedName>
    <definedName name="_xlnm._FilterDatabase" localSheetId="3" hidden="1">'入力例(Ⅰ)'!$A$30:$M$47</definedName>
    <definedName name="_xlnm.Print_Area" localSheetId="8">チェック表!$A$1:$H$25</definedName>
    <definedName name="_xlnm.Print_Area" localSheetId="6">'入力フォーム（Ⅰ個体数）'!$A$1:$M$108</definedName>
    <definedName name="_xlnm.Print_Area" localSheetId="7">'入力フォーム(Ⅱ区画環境）'!$A$1:$Z$32</definedName>
    <definedName name="_xlnm.Print_Area" localSheetId="3">'入力例(Ⅰ)'!$A$1:$M$47</definedName>
    <definedName name="_xlnm.Print_Area" localSheetId="4">'入力例(Ⅱ)'!$A$1:$J$32</definedName>
    <definedName name="_xlnm.Print_Titles" localSheetId="7">'入力フォーム(Ⅱ区画環境）'!$A:$C</definedName>
    <definedName name="_xlnm.Print_Titles" localSheetId="4">'入力例(Ⅱ)'!$A:$C</definedName>
    <definedName name="SiteID">sitelist!$A$2:$A$204</definedName>
    <definedName name="SiteName">sitelist!$B$2:$B$204</definedName>
    <definedName name="地区名">特徴的な変化!$K$9:$K$23</definedName>
    <definedName name="調査月日">'入力フォーム（Ⅰ個体数）'!$N$11:$N$25</definedName>
  </definedNames>
  <calcPr calcId="162913"/>
</workbook>
</file>

<file path=xl/calcChain.xml><?xml version="1.0" encoding="utf-8"?>
<calcChain xmlns="http://schemas.openxmlformats.org/spreadsheetml/2006/main">
  <c r="E33" i="6" l="1"/>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D33" i="6"/>
  <c r="J6" i="5" l="1"/>
  <c r="Q12" i="5" l="1"/>
  <c r="Q13" i="5"/>
  <c r="Q14" i="5"/>
  <c r="Q15" i="5"/>
  <c r="Q16" i="5"/>
  <c r="Q17" i="5"/>
  <c r="Q18" i="5"/>
  <c r="Q19" i="5"/>
  <c r="Q20" i="5"/>
  <c r="Q21" i="5"/>
  <c r="Q22" i="5"/>
  <c r="Q23" i="5"/>
  <c r="Q24" i="5"/>
  <c r="Q25"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P101" i="5"/>
  <c r="P102" i="5"/>
  <c r="P103" i="5"/>
  <c r="P104" i="5"/>
  <c r="P105" i="5"/>
  <c r="P106" i="5"/>
  <c r="P107" i="5"/>
  <c r="P108" i="5"/>
  <c r="P109" i="5"/>
  <c r="P110" i="5"/>
  <c r="P111" i="5"/>
  <c r="P112" i="5"/>
  <c r="P113" i="5"/>
  <c r="P114" i="5"/>
  <c r="P115" i="5"/>
  <c r="P116" i="5"/>
  <c r="P117" i="5"/>
  <c r="P118" i="5"/>
  <c r="P119" i="5"/>
  <c r="P120" i="5"/>
  <c r="P121" i="5"/>
  <c r="P122" i="5"/>
  <c r="P123" i="5"/>
  <c r="P124" i="5"/>
  <c r="P125"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P220" i="5"/>
  <c r="P221" i="5"/>
  <c r="P222" i="5"/>
  <c r="P223" i="5"/>
  <c r="P224" i="5"/>
  <c r="P225" i="5"/>
  <c r="P226" i="5"/>
  <c r="P227" i="5"/>
  <c r="P228" i="5"/>
  <c r="P229" i="5"/>
  <c r="P230" i="5"/>
  <c r="P231" i="5"/>
  <c r="P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209" i="5"/>
  <c r="O210" i="5"/>
  <c r="O211" i="5"/>
  <c r="O212" i="5"/>
  <c r="O213" i="5"/>
  <c r="O214" i="5"/>
  <c r="O215" i="5"/>
  <c r="O216" i="5"/>
  <c r="O217" i="5"/>
  <c r="O218" i="5"/>
  <c r="O219" i="5"/>
  <c r="O220" i="5"/>
  <c r="O221" i="5"/>
  <c r="O222" i="5"/>
  <c r="O223" i="5"/>
  <c r="O224" i="5"/>
  <c r="O225" i="5"/>
  <c r="O226" i="5"/>
  <c r="O227" i="5"/>
  <c r="O228" i="5"/>
  <c r="O229" i="5"/>
  <c r="O230" i="5"/>
  <c r="O231" i="5"/>
  <c r="O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31" i="5"/>
  <c r="C33" i="6" l="1"/>
  <c r="B18" i="24" s="1"/>
  <c r="P30" i="5" l="1"/>
  <c r="L6" i="5" s="1"/>
  <c r="O30" i="5"/>
  <c r="G17" i="24" l="1"/>
  <c r="O12" i="5"/>
  <c r="O13" i="5"/>
  <c r="O14" i="5"/>
  <c r="O15" i="5"/>
  <c r="O16" i="5"/>
  <c r="O17" i="5"/>
  <c r="O18" i="5"/>
  <c r="O19" i="5"/>
  <c r="O20" i="5"/>
  <c r="O21" i="5"/>
  <c r="O22" i="5"/>
  <c r="O23" i="5"/>
  <c r="O24" i="5"/>
  <c r="O25" i="5"/>
  <c r="O11" i="5"/>
  <c r="O10" i="5" l="1"/>
  <c r="K6" i="5" s="1"/>
  <c r="F17" i="24" s="1"/>
  <c r="F3" i="6"/>
  <c r="D3" i="6"/>
  <c r="K7" i="21" l="1"/>
  <c r="C3" i="5"/>
  <c r="E3" i="5"/>
  <c r="H4" i="21" l="1"/>
  <c r="D16" i="24" s="1"/>
  <c r="B4" i="21"/>
  <c r="B16" i="24" l="1"/>
  <c r="C4" i="5"/>
  <c r="D4" i="6"/>
  <c r="G4" i="21"/>
  <c r="C16" i="24" s="1"/>
  <c r="K23" i="21" l="1"/>
  <c r="K22" i="21"/>
  <c r="K21" i="21"/>
  <c r="K20" i="21"/>
  <c r="K19" i="21"/>
  <c r="K18" i="21"/>
  <c r="K17" i="21"/>
  <c r="K16" i="21"/>
  <c r="K15" i="21"/>
  <c r="K14" i="21"/>
  <c r="K13" i="21"/>
  <c r="K12" i="21"/>
  <c r="K11" i="21"/>
  <c r="K10" i="21"/>
  <c r="K9" i="21"/>
  <c r="C5" i="21" l="1"/>
  <c r="C3" i="21"/>
  <c r="Q11" i="5" l="1"/>
  <c r="D5" i="6" l="1"/>
  <c r="C6" i="5"/>
  <c r="N19" i="5" l="1"/>
  <c r="N20" i="5"/>
  <c r="N13" i="5"/>
  <c r="N14" i="5"/>
  <c r="N15" i="5"/>
  <c r="N24" i="5"/>
  <c r="N25" i="5"/>
  <c r="N12" i="5"/>
  <c r="N21" i="5"/>
  <c r="N22" i="5"/>
  <c r="N23" i="5"/>
  <c r="N16" i="5"/>
  <c r="N17" i="5"/>
  <c r="N18" i="5"/>
  <c r="E17" i="24"/>
  <c r="B17" i="24" s="1"/>
  <c r="A5" i="24" s="1"/>
  <c r="N11" i="5"/>
  <c r="N10" i="5" l="1"/>
  <c r="U23" i="15"/>
  <c r="T23" i="15"/>
  <c r="S23" i="15"/>
  <c r="R23" i="15"/>
  <c r="Q23" i="15"/>
  <c r="P23" i="15"/>
  <c r="O23" i="15"/>
  <c r="N23" i="15"/>
  <c r="M23" i="15"/>
  <c r="L23" i="15"/>
  <c r="K23" i="15"/>
  <c r="J23" i="15"/>
  <c r="I23" i="15"/>
  <c r="H23" i="15"/>
  <c r="G23" i="15"/>
  <c r="F23" i="15"/>
  <c r="E23" i="15"/>
  <c r="D23" i="15"/>
  <c r="D4" i="15"/>
  <c r="E4" i="15"/>
  <c r="F4" i="15"/>
  <c r="G4" i="15"/>
  <c r="H4" i="15"/>
  <c r="I4" i="15"/>
  <c r="J4" i="15"/>
  <c r="K4" i="15"/>
  <c r="L4" i="15"/>
  <c r="M4" i="15"/>
  <c r="N4" i="15"/>
  <c r="O4" i="15"/>
  <c r="P4" i="15"/>
  <c r="Q4" i="15"/>
  <c r="R4" i="15"/>
  <c r="S4" i="15"/>
  <c r="T4" i="15"/>
  <c r="U4" i="15"/>
  <c r="C4" i="15"/>
  <c r="A26" i="15"/>
  <c r="A27" i="15"/>
  <c r="S27" i="15" s="1"/>
  <c r="A9" i="15"/>
  <c r="A29" i="15"/>
  <c r="A30" i="15"/>
  <c r="A12" i="15"/>
  <c r="A32" i="15"/>
  <c r="A14" i="15"/>
  <c r="A34" i="15"/>
  <c r="U34" i="15" s="1"/>
  <c r="A25" i="15"/>
  <c r="A39" i="15"/>
  <c r="K39" i="15" s="1"/>
  <c r="A19" i="15"/>
  <c r="K19" i="15" s="1"/>
  <c r="A18" i="15"/>
  <c r="A17" i="15"/>
  <c r="A35" i="15"/>
  <c r="H35" i="15" s="1"/>
  <c r="C23" i="15"/>
  <c r="A13" i="15"/>
  <c r="O13" i="15" s="1"/>
  <c r="J12" i="15"/>
  <c r="F12" i="15" l="1"/>
  <c r="N30" i="5"/>
  <c r="A27" i="5" s="1"/>
  <c r="G27" i="5"/>
  <c r="Q12" i="15"/>
  <c r="G34" i="15"/>
  <c r="C26" i="15"/>
  <c r="P19" i="15"/>
  <c r="K12" i="15"/>
  <c r="S12" i="15"/>
  <c r="P12" i="15"/>
  <c r="G32" i="15"/>
  <c r="J32" i="15"/>
  <c r="Q13" i="15"/>
  <c r="F19" i="15"/>
  <c r="M19" i="15"/>
  <c r="J13" i="15"/>
  <c r="D13" i="15"/>
  <c r="C19" i="15"/>
  <c r="R19" i="15"/>
  <c r="A11" i="15"/>
  <c r="G13" i="15"/>
  <c r="N13" i="15"/>
  <c r="M13" i="15"/>
  <c r="H19" i="15"/>
  <c r="I32" i="15"/>
  <c r="R32" i="15"/>
  <c r="P26" i="15"/>
  <c r="I39" i="15"/>
  <c r="R18" i="15"/>
  <c r="G18" i="15"/>
  <c r="K13" i="15"/>
  <c r="H13" i="15"/>
  <c r="A10" i="15"/>
  <c r="A37" i="15"/>
  <c r="F37" i="15" s="1"/>
  <c r="L13" i="15"/>
  <c r="E32" i="15"/>
  <c r="U13" i="15"/>
  <c r="J19" i="15"/>
  <c r="G19" i="15"/>
  <c r="D32" i="15"/>
  <c r="E13" i="15"/>
  <c r="P13" i="15"/>
  <c r="I13" i="15"/>
  <c r="R13" i="15"/>
  <c r="T13" i="15"/>
  <c r="F13" i="15"/>
  <c r="I19" i="15"/>
  <c r="N32" i="15"/>
  <c r="L34" i="15"/>
  <c r="C13" i="15"/>
  <c r="S13" i="15"/>
  <c r="F32" i="15"/>
  <c r="C32" i="15"/>
  <c r="K29" i="15"/>
  <c r="T29" i="15"/>
  <c r="P29" i="15"/>
  <c r="D29" i="15"/>
  <c r="C29" i="15"/>
  <c r="E29" i="15"/>
  <c r="M29" i="15"/>
  <c r="Q29" i="15"/>
  <c r="U29" i="15"/>
  <c r="S29" i="15"/>
  <c r="N29" i="15"/>
  <c r="L29" i="15"/>
  <c r="G29" i="15"/>
  <c r="O29" i="15"/>
  <c r="R29" i="15"/>
  <c r="H29" i="15"/>
  <c r="F29" i="15"/>
  <c r="J29" i="15"/>
  <c r="I29" i="15"/>
  <c r="D9" i="15"/>
  <c r="M9" i="15"/>
  <c r="N9" i="15"/>
  <c r="K9" i="15"/>
  <c r="R9" i="15"/>
  <c r="U9" i="15"/>
  <c r="P9" i="15"/>
  <c r="L9" i="15"/>
  <c r="K14" i="15"/>
  <c r="O14" i="15"/>
  <c r="R14" i="15"/>
  <c r="T14" i="15"/>
  <c r="S14" i="15"/>
  <c r="H14" i="15"/>
  <c r="L14" i="15"/>
  <c r="M14" i="15"/>
  <c r="P14" i="15"/>
  <c r="Q14" i="15"/>
  <c r="I14" i="15"/>
  <c r="G14" i="15"/>
  <c r="D14" i="15"/>
  <c r="C14" i="15"/>
  <c r="J14" i="15"/>
  <c r="E14" i="15"/>
  <c r="U14" i="15"/>
  <c r="H18" i="15"/>
  <c r="Q34" i="15"/>
  <c r="M18" i="15"/>
  <c r="A16" i="15"/>
  <c r="G16" i="15" s="1"/>
  <c r="A33" i="15"/>
  <c r="C34" i="15"/>
  <c r="A28" i="15"/>
  <c r="T18" i="15"/>
  <c r="J18" i="15"/>
  <c r="A36" i="15"/>
  <c r="E36" i="15" s="1"/>
  <c r="E18" i="15"/>
  <c r="Q18" i="15"/>
  <c r="A15" i="15"/>
  <c r="J15" i="15" s="1"/>
  <c r="A6" i="15"/>
  <c r="G6" i="15" s="1"/>
  <c r="E30" i="15"/>
  <c r="O30" i="15"/>
  <c r="R30" i="15"/>
  <c r="Q30" i="15"/>
  <c r="J30" i="15"/>
  <c r="F30" i="15"/>
  <c r="M30" i="15"/>
  <c r="U30" i="15"/>
  <c r="D30" i="15"/>
  <c r="I25" i="15"/>
  <c r="C25" i="15"/>
  <c r="J25" i="15"/>
  <c r="E25" i="15"/>
  <c r="D25" i="15"/>
  <c r="F35" i="15"/>
  <c r="O35" i="15"/>
  <c r="J35" i="15"/>
  <c r="F18" i="15"/>
  <c r="A31" i="15"/>
  <c r="C31" i="15" s="1"/>
  <c r="A7" i="15"/>
  <c r="M7" i="15" s="1"/>
  <c r="M35" i="15"/>
  <c r="I35" i="15"/>
  <c r="G35" i="15"/>
  <c r="U35" i="15"/>
  <c r="P35" i="15"/>
  <c r="L35" i="15"/>
  <c r="R35" i="15"/>
  <c r="I17" i="15"/>
  <c r="L17" i="15"/>
  <c r="H17" i="15"/>
  <c r="U17" i="15"/>
  <c r="R17" i="15"/>
  <c r="P17" i="15"/>
  <c r="Q17" i="15"/>
  <c r="J17" i="15"/>
  <c r="K17" i="15"/>
  <c r="E17" i="15"/>
  <c r="F17" i="15"/>
  <c r="C17" i="15"/>
  <c r="T17" i="15"/>
  <c r="D17" i="15"/>
  <c r="M17" i="15"/>
  <c r="S17" i="15"/>
  <c r="O17" i="15"/>
  <c r="N17" i="15"/>
  <c r="G17" i="15"/>
  <c r="J39" i="15"/>
  <c r="U39" i="15"/>
  <c r="O39" i="15"/>
  <c r="L39" i="15"/>
  <c r="Q39" i="15"/>
  <c r="S39" i="15"/>
  <c r="C39" i="15"/>
  <c r="F39" i="15"/>
  <c r="D39" i="15"/>
  <c r="N39" i="15"/>
  <c r="T39" i="15"/>
  <c r="M39" i="15"/>
  <c r="P27" i="15"/>
  <c r="M27" i="15"/>
  <c r="E27" i="15"/>
  <c r="R27" i="15"/>
  <c r="F27" i="15"/>
  <c r="D27" i="15"/>
  <c r="L27" i="15"/>
  <c r="J27" i="15"/>
  <c r="Q27" i="15"/>
  <c r="N27" i="15"/>
  <c r="T27" i="15"/>
  <c r="O27" i="15"/>
  <c r="E12" i="15"/>
  <c r="R12" i="15"/>
  <c r="O12" i="15"/>
  <c r="D12" i="15"/>
  <c r="C12" i="15"/>
  <c r="H12" i="15"/>
  <c r="U12" i="15"/>
  <c r="H26" i="15"/>
  <c r="F26" i="15"/>
  <c r="S26" i="15"/>
  <c r="T26" i="15"/>
  <c r="O26" i="15"/>
  <c r="Q26" i="15"/>
  <c r="L26" i="15"/>
  <c r="R26" i="15"/>
  <c r="N26" i="15"/>
  <c r="J26" i="15"/>
  <c r="U26" i="15"/>
  <c r="K26" i="15"/>
  <c r="M12" i="15"/>
  <c r="E26" i="15"/>
  <c r="G26" i="15"/>
  <c r="D26" i="15"/>
  <c r="M26" i="15"/>
  <c r="G27" i="15"/>
  <c r="I12" i="15"/>
  <c r="R25" i="15"/>
  <c r="O25" i="15"/>
  <c r="K25" i="15"/>
  <c r="M25" i="15"/>
  <c r="S25" i="15"/>
  <c r="T25" i="15"/>
  <c r="Q25" i="15"/>
  <c r="U25" i="15"/>
  <c r="F25" i="15"/>
  <c r="H25" i="15"/>
  <c r="P25" i="15"/>
  <c r="N25" i="15"/>
  <c r="L25" i="15"/>
  <c r="G25" i="15"/>
  <c r="R39" i="15"/>
  <c r="C27" i="15"/>
  <c r="A20" i="15"/>
  <c r="A8" i="15"/>
  <c r="I27" i="15"/>
  <c r="G12" i="15"/>
  <c r="J9" i="15"/>
  <c r="E9" i="15"/>
  <c r="I9" i="15"/>
  <c r="G9" i="15"/>
  <c r="O9" i="15"/>
  <c r="T9" i="15"/>
  <c r="Q9" i="15"/>
  <c r="C9" i="15"/>
  <c r="F9" i="15"/>
  <c r="S9" i="15"/>
  <c r="L12" i="15"/>
  <c r="N12" i="15"/>
  <c r="H27" i="15"/>
  <c r="E39" i="15"/>
  <c r="H39" i="15"/>
  <c r="J11" i="15"/>
  <c r="K27" i="15"/>
  <c r="S34" i="15"/>
  <c r="N34" i="15"/>
  <c r="F34" i="15"/>
  <c r="R34" i="15"/>
  <c r="P34" i="15"/>
  <c r="T34" i="15"/>
  <c r="D34" i="15"/>
  <c r="M34" i="15"/>
  <c r="E34" i="15"/>
  <c r="H34" i="15"/>
  <c r="O34" i="15"/>
  <c r="J34" i="15"/>
  <c r="I34" i="15"/>
  <c r="K34" i="15"/>
  <c r="H9" i="15"/>
  <c r="T12" i="15"/>
  <c r="I26" i="15"/>
  <c r="P39" i="15"/>
  <c r="G39" i="15"/>
  <c r="U27" i="15"/>
  <c r="D19" i="15"/>
  <c r="O19" i="15"/>
  <c r="L19" i="15"/>
  <c r="S19" i="15"/>
  <c r="T19" i="15"/>
  <c r="U19" i="15"/>
  <c r="Q19" i="15"/>
  <c r="N19" i="15"/>
  <c r="E19" i="15"/>
  <c r="N35" i="15"/>
  <c r="F14" i="15"/>
  <c r="K35" i="15"/>
  <c r="T30" i="15"/>
  <c r="U18" i="15"/>
  <c r="C18" i="15"/>
  <c r="L32" i="15"/>
  <c r="N18" i="15"/>
  <c r="T32" i="15"/>
  <c r="U32" i="15"/>
  <c r="A38" i="15"/>
  <c r="N14" i="15"/>
  <c r="K30" i="15"/>
  <c r="E35" i="15"/>
  <c r="S35" i="15"/>
  <c r="C35" i="15"/>
  <c r="L30" i="15"/>
  <c r="S18" i="15"/>
  <c r="O18" i="15"/>
  <c r="M32" i="15"/>
  <c r="S32" i="15"/>
  <c r="G30" i="15"/>
  <c r="P32" i="15"/>
  <c r="K32" i="15"/>
  <c r="D35" i="15"/>
  <c r="Q35" i="15"/>
  <c r="T35" i="15"/>
  <c r="S30" i="15"/>
  <c r="P18" i="15"/>
  <c r="L18" i="15"/>
  <c r="K18" i="15"/>
  <c r="O32" i="15"/>
  <c r="Q32" i="15"/>
  <c r="H30" i="15"/>
  <c r="I18" i="15"/>
  <c r="D18" i="15"/>
  <c r="H32" i="15"/>
  <c r="I30" i="15"/>
  <c r="C30" i="15"/>
  <c r="N30" i="15"/>
  <c r="P30" i="15"/>
  <c r="B13" i="15" l="1"/>
  <c r="B19" i="15"/>
  <c r="B30" i="15"/>
  <c r="B35" i="15"/>
  <c r="B18" i="15"/>
  <c r="B34" i="15"/>
  <c r="B14" i="15"/>
  <c r="B29" i="15"/>
  <c r="B32" i="15"/>
  <c r="B39" i="15"/>
  <c r="B9" i="15"/>
  <c r="B12" i="15"/>
  <c r="B17" i="15"/>
  <c r="C11" i="15"/>
  <c r="H11" i="15"/>
  <c r="B27" i="15"/>
  <c r="B26" i="15"/>
  <c r="B25" i="15"/>
  <c r="I11" i="15"/>
  <c r="D11" i="15"/>
  <c r="C6" i="15"/>
  <c r="R6" i="15"/>
  <c r="L6" i="15"/>
  <c r="R37" i="15"/>
  <c r="S36" i="15"/>
  <c r="S37" i="15"/>
  <c r="E31" i="15"/>
  <c r="F31" i="15"/>
  <c r="I37" i="15"/>
  <c r="K15" i="15"/>
  <c r="R15" i="15"/>
  <c r="I15" i="15"/>
  <c r="H37" i="15"/>
  <c r="U37" i="15"/>
  <c r="D37" i="15"/>
  <c r="L37" i="15"/>
  <c r="O15" i="15"/>
  <c r="N37" i="15"/>
  <c r="C15" i="15"/>
  <c r="G37" i="15"/>
  <c r="O37" i="15"/>
  <c r="M16" i="15"/>
  <c r="S15" i="15"/>
  <c r="E15" i="15"/>
  <c r="L15" i="15"/>
  <c r="M37" i="15"/>
  <c r="K37" i="15"/>
  <c r="F7" i="15"/>
  <c r="P6" i="15"/>
  <c r="G11" i="15"/>
  <c r="L11" i="15"/>
  <c r="S31" i="15"/>
  <c r="S6" i="15"/>
  <c r="M11" i="15"/>
  <c r="T11" i="15"/>
  <c r="U11" i="15"/>
  <c r="R11" i="15"/>
  <c r="E11" i="15"/>
  <c r="F11" i="15"/>
  <c r="N11" i="15"/>
  <c r="S11" i="15"/>
  <c r="K11" i="15"/>
  <c r="T31" i="15"/>
  <c r="Q11" i="15"/>
  <c r="R36" i="15"/>
  <c r="T6" i="15"/>
  <c r="P11" i="15"/>
  <c r="O11" i="15"/>
  <c r="H36" i="15"/>
  <c r="L31" i="15"/>
  <c r="U36" i="15"/>
  <c r="P36" i="15"/>
  <c r="N16" i="15"/>
  <c r="L16" i="15"/>
  <c r="M36" i="15"/>
  <c r="Q36" i="15"/>
  <c r="D36" i="15"/>
  <c r="F16" i="15"/>
  <c r="P16" i="15"/>
  <c r="F36" i="15"/>
  <c r="N6" i="15"/>
  <c r="F6" i="15"/>
  <c r="K16" i="15"/>
  <c r="P31" i="15"/>
  <c r="J37" i="15"/>
  <c r="Q37" i="15"/>
  <c r="C37" i="15"/>
  <c r="P37" i="15"/>
  <c r="T37" i="15"/>
  <c r="E37" i="15"/>
  <c r="H10" i="15"/>
  <c r="D10" i="15"/>
  <c r="R10" i="15"/>
  <c r="P10" i="15"/>
  <c r="S10" i="15"/>
  <c r="E10" i="15"/>
  <c r="T10" i="15"/>
  <c r="N10" i="15"/>
  <c r="J10" i="15"/>
  <c r="G10" i="15"/>
  <c r="K10" i="15"/>
  <c r="I10" i="15"/>
  <c r="C10" i="15"/>
  <c r="U10" i="15"/>
  <c r="L10" i="15"/>
  <c r="Q10" i="15"/>
  <c r="F10" i="15"/>
  <c r="O10" i="15"/>
  <c r="M10" i="15"/>
  <c r="O6" i="15"/>
  <c r="R31" i="15"/>
  <c r="U16" i="15"/>
  <c r="N7" i="15"/>
  <c r="Q31" i="15"/>
  <c r="O31" i="15"/>
  <c r="M31" i="15"/>
  <c r="H31" i="15"/>
  <c r="I6" i="15"/>
  <c r="U31" i="15"/>
  <c r="E6" i="15"/>
  <c r="I16" i="15"/>
  <c r="R16" i="15"/>
  <c r="K31" i="15"/>
  <c r="G31" i="15"/>
  <c r="D7" i="15"/>
  <c r="U6" i="15"/>
  <c r="J31" i="15"/>
  <c r="D6" i="15"/>
  <c r="S16" i="15"/>
  <c r="Q16" i="15"/>
  <c r="Q6" i="15"/>
  <c r="H7" i="15"/>
  <c r="P7" i="15"/>
  <c r="C7" i="15"/>
  <c r="I7" i="15"/>
  <c r="U7" i="15"/>
  <c r="K7" i="15"/>
  <c r="T36" i="15"/>
  <c r="G7" i="15"/>
  <c r="N36" i="15"/>
  <c r="Q15" i="15"/>
  <c r="G15" i="15"/>
  <c r="T15" i="15"/>
  <c r="U15" i="15"/>
  <c r="P15" i="15"/>
  <c r="N15" i="15"/>
  <c r="H15" i="15"/>
  <c r="M15" i="15"/>
  <c r="D15" i="15"/>
  <c r="F15" i="15"/>
  <c r="E28" i="15"/>
  <c r="N28" i="15"/>
  <c r="J28" i="15"/>
  <c r="O28" i="15"/>
  <c r="H28" i="15"/>
  <c r="I28" i="15"/>
  <c r="F28" i="15"/>
  <c r="D28" i="15"/>
  <c r="K28" i="15"/>
  <c r="P28" i="15"/>
  <c r="C28" i="15"/>
  <c r="S28" i="15"/>
  <c r="R28" i="15"/>
  <c r="L28" i="15"/>
  <c r="Q28" i="15"/>
  <c r="G28" i="15"/>
  <c r="M28" i="15"/>
  <c r="T28" i="15"/>
  <c r="U28" i="15"/>
  <c r="O7" i="15"/>
  <c r="G36" i="15"/>
  <c r="K36" i="15"/>
  <c r="R7" i="15"/>
  <c r="S33" i="15"/>
  <c r="P33" i="15"/>
  <c r="I33" i="15"/>
  <c r="L33" i="15"/>
  <c r="F33" i="15"/>
  <c r="N33" i="15"/>
  <c r="T33" i="15"/>
  <c r="D33" i="15"/>
  <c r="Q33" i="15"/>
  <c r="E33" i="15"/>
  <c r="O33" i="15"/>
  <c r="R33" i="15"/>
  <c r="H33" i="15"/>
  <c r="C33" i="15"/>
  <c r="M33" i="15"/>
  <c r="K33" i="15"/>
  <c r="G33" i="15"/>
  <c r="U33" i="15"/>
  <c r="J33" i="15"/>
  <c r="T7" i="15"/>
  <c r="T16" i="15"/>
  <c r="J16" i="15"/>
  <c r="D16" i="15"/>
  <c r="O16" i="15"/>
  <c r="C16" i="15"/>
  <c r="H16" i="15"/>
  <c r="E16" i="15"/>
  <c r="S7" i="15"/>
  <c r="O36" i="15"/>
  <c r="L36" i="15"/>
  <c r="C36" i="15"/>
  <c r="J36" i="15"/>
  <c r="I36" i="15"/>
  <c r="H6" i="15"/>
  <c r="M6" i="15"/>
  <c r="J6" i="15"/>
  <c r="K6" i="15"/>
  <c r="L7" i="15"/>
  <c r="E7" i="15"/>
  <c r="Q7" i="15"/>
  <c r="J7" i="15"/>
  <c r="D31" i="15"/>
  <c r="I31" i="15"/>
  <c r="N31" i="15"/>
  <c r="I5" i="15"/>
  <c r="Q24" i="15"/>
  <c r="T24" i="15"/>
  <c r="N24" i="15"/>
  <c r="G24" i="15"/>
  <c r="P24" i="15"/>
  <c r="N5" i="15"/>
  <c r="G8" i="15"/>
  <c r="G5" i="15" s="1"/>
  <c r="Q8" i="15"/>
  <c r="R8" i="15"/>
  <c r="K8" i="15"/>
  <c r="J8" i="15"/>
  <c r="S8" i="15"/>
  <c r="S5" i="15" s="1"/>
  <c r="L8" i="15"/>
  <c r="L5" i="15" s="1"/>
  <c r="E8" i="15"/>
  <c r="M8" i="15"/>
  <c r="C8" i="15"/>
  <c r="I8" i="15"/>
  <c r="H8" i="15"/>
  <c r="H5" i="15" s="1"/>
  <c r="O8" i="15"/>
  <c r="O5" i="15" s="1"/>
  <c r="F8" i="15"/>
  <c r="P8" i="15"/>
  <c r="P5" i="15" s="1"/>
  <c r="T8" i="15"/>
  <c r="D8" i="15"/>
  <c r="N8" i="15"/>
  <c r="U8" i="15"/>
  <c r="L38" i="15"/>
  <c r="L24" i="15" s="1"/>
  <c r="D38" i="15"/>
  <c r="H38" i="15"/>
  <c r="H24" i="15" s="1"/>
  <c r="R38" i="15"/>
  <c r="R24" i="15" s="1"/>
  <c r="Q38" i="15"/>
  <c r="N38" i="15"/>
  <c r="S38" i="15"/>
  <c r="S24" i="15" s="1"/>
  <c r="E38" i="15"/>
  <c r="T38" i="15"/>
  <c r="K38" i="15"/>
  <c r="K24" i="15" s="1"/>
  <c r="O38" i="15"/>
  <c r="O24" i="15" s="1"/>
  <c r="C38" i="15"/>
  <c r="G38" i="15"/>
  <c r="J38" i="15"/>
  <c r="J24" i="15" s="1"/>
  <c r="P38" i="15"/>
  <c r="F38" i="15"/>
  <c r="M38" i="15"/>
  <c r="M24" i="15" s="1"/>
  <c r="U38" i="15"/>
  <c r="U24" i="15" s="1"/>
  <c r="I38" i="15"/>
  <c r="I24" i="15" s="1"/>
  <c r="I20" i="15"/>
  <c r="E20" i="15"/>
  <c r="N20" i="15"/>
  <c r="M20" i="15"/>
  <c r="Q20" i="15"/>
  <c r="H20" i="15"/>
  <c r="K20" i="15"/>
  <c r="K5" i="15" s="1"/>
  <c r="J20" i="15"/>
  <c r="C20" i="15"/>
  <c r="P20" i="15"/>
  <c r="G20" i="15"/>
  <c r="T20" i="15"/>
  <c r="S20" i="15"/>
  <c r="F20" i="15"/>
  <c r="D20" i="15"/>
  <c r="R20" i="15"/>
  <c r="R5" i="15" s="1"/>
  <c r="O20" i="15"/>
  <c r="L20" i="15"/>
  <c r="U20" i="15"/>
  <c r="E5" i="15" l="1"/>
  <c r="F5" i="15"/>
  <c r="F24" i="15"/>
  <c r="E24" i="15"/>
  <c r="B28" i="15"/>
  <c r="B10" i="15"/>
  <c r="B37" i="15"/>
  <c r="B38" i="15"/>
  <c r="B16" i="15"/>
  <c r="B20" i="15"/>
  <c r="B31" i="15"/>
  <c r="B11" i="15"/>
  <c r="B36" i="15"/>
  <c r="B15" i="15"/>
  <c r="B33" i="15"/>
  <c r="D24" i="15"/>
  <c r="C24" i="15"/>
  <c r="B8" i="15"/>
  <c r="B7" i="15"/>
  <c r="B6" i="15"/>
  <c r="U5" i="15"/>
  <c r="J5" i="15"/>
  <c r="C5" i="15"/>
  <c r="Q5" i="15"/>
  <c r="T5" i="15"/>
  <c r="M5" i="15"/>
  <c r="D5" i="15"/>
</calcChain>
</file>

<file path=xl/comments1.xml><?xml version="1.0" encoding="utf-8"?>
<comments xmlns="http://schemas.openxmlformats.org/spreadsheetml/2006/main">
  <authors>
    <author>moni_11</author>
    <author>fukuda mayuko</author>
  </authors>
  <commentList>
    <comment ref="B3" authorId="0" shapeId="0">
      <text>
        <r>
          <rPr>
            <sz val="9"/>
            <color indexed="81"/>
            <rFont val="MS P ゴシック"/>
            <family val="3"/>
            <charset val="128"/>
          </rPr>
          <t>コアサイトは数字の前に「C」、一般サイトは数字の前に「S」がつきます</t>
        </r>
      </text>
    </comment>
    <comment ref="B4" authorId="0" shapeId="0">
      <text>
        <r>
          <rPr>
            <b/>
            <sz val="9"/>
            <color indexed="81"/>
            <rFont val="MS P ゴシック"/>
            <family val="3"/>
            <charset val="128"/>
          </rPr>
          <t>サイト番号から自動入力されます</t>
        </r>
      </text>
    </comment>
    <comment ref="B5" authorId="0" shapeId="0">
      <text>
        <r>
          <rPr>
            <b/>
            <sz val="9"/>
            <color indexed="81"/>
            <rFont val="MS P ゴシック"/>
            <family val="3"/>
            <charset val="128"/>
          </rPr>
          <t>調査年を入力してください</t>
        </r>
      </text>
    </comment>
    <comment ref="C7" authorId="1" shapeId="0">
      <text>
        <r>
          <rPr>
            <sz val="9"/>
            <color indexed="81"/>
            <rFont val="MS P ゴシック"/>
            <family val="3"/>
            <charset val="128"/>
          </rPr>
          <t>「有」「無」から選択してください
「有」の場合は備考欄に一言ご記入ください</t>
        </r>
      </text>
    </comment>
  </commentList>
</comments>
</file>

<file path=xl/comments2.xml><?xml version="1.0" encoding="utf-8"?>
<comments xmlns="http://schemas.openxmlformats.org/spreadsheetml/2006/main">
  <authors>
    <author>moni_11</author>
    <author>fujita_taku</author>
    <author>Takagawa</author>
  </authors>
  <commentList>
    <comment ref="C3" authorId="0" shapeId="0">
      <text>
        <r>
          <rPr>
            <b/>
            <sz val="9"/>
            <color indexed="81"/>
            <rFont val="MS P ゴシック"/>
            <family val="3"/>
            <charset val="128"/>
          </rPr>
          <t>「特徴的な変化」シートから
自動入力されます</t>
        </r>
      </text>
    </comment>
    <comment ref="C4" authorId="0" shapeId="0">
      <text>
        <r>
          <rPr>
            <b/>
            <sz val="9"/>
            <color indexed="81"/>
            <rFont val="MS P ゴシック"/>
            <family val="3"/>
            <charset val="128"/>
          </rPr>
          <t>「特徴的な変化」シートから
自動入力されます</t>
        </r>
      </text>
    </comment>
    <comment ref="C6" authorId="0" shapeId="0">
      <text>
        <r>
          <rPr>
            <b/>
            <sz val="9"/>
            <color indexed="81"/>
            <rFont val="MS P ゴシック"/>
            <family val="3"/>
            <charset val="128"/>
          </rPr>
          <t>「特徴的な変化」シートから
自動入力されます</t>
        </r>
      </text>
    </comment>
    <comment ref="G9" authorId="0" shapeId="0">
      <text>
        <r>
          <rPr>
            <b/>
            <sz val="9"/>
            <color indexed="81"/>
            <rFont val="MS P ゴシック"/>
            <family val="3"/>
            <charset val="128"/>
          </rPr>
          <t>天候の目安</t>
        </r>
        <r>
          <rPr>
            <sz val="9"/>
            <color indexed="81"/>
            <rFont val="MS P ゴシック"/>
            <family val="3"/>
            <charset val="128"/>
          </rPr>
          <t xml:space="preserve">
</t>
        </r>
        <r>
          <rPr>
            <b/>
            <sz val="9"/>
            <color indexed="81"/>
            <rFont val="MS P ゴシック"/>
            <family val="3"/>
            <charset val="128"/>
          </rPr>
          <t>小雨：</t>
        </r>
        <r>
          <rPr>
            <sz val="9"/>
            <color indexed="81"/>
            <rFont val="MS P ゴシック"/>
            <family val="3"/>
            <charset val="128"/>
          </rPr>
          <t xml:space="preserve">1時間雨量がおおむね1mm未満・しとしと降り
</t>
        </r>
        <r>
          <rPr>
            <b/>
            <sz val="9"/>
            <color indexed="81"/>
            <rFont val="MS P ゴシック"/>
            <family val="3"/>
            <charset val="128"/>
          </rPr>
          <t>雨：</t>
        </r>
        <r>
          <rPr>
            <sz val="9"/>
            <color indexed="81"/>
            <rFont val="MS P ゴシック"/>
            <family val="3"/>
            <charset val="128"/>
          </rPr>
          <t>1時間雨量がおおむね3mm以上・本格的な雨</t>
        </r>
      </text>
    </comment>
    <comment ref="K9" authorId="0" shapeId="0">
      <text>
        <r>
          <rPr>
            <b/>
            <sz val="9"/>
            <color indexed="81"/>
            <rFont val="MS P ゴシック"/>
            <family val="3"/>
            <charset val="128"/>
          </rPr>
          <t>【風の強さの目安】</t>
        </r>
        <r>
          <rPr>
            <sz val="9"/>
            <color indexed="81"/>
            <rFont val="MS P ゴシック"/>
            <family val="3"/>
            <charset val="128"/>
          </rPr>
          <t xml:space="preserve">
</t>
        </r>
        <r>
          <rPr>
            <b/>
            <sz val="9"/>
            <color indexed="81"/>
            <rFont val="MS P ゴシック"/>
            <family val="3"/>
            <charset val="128"/>
          </rPr>
          <t>「無」：</t>
        </r>
        <r>
          <rPr>
            <sz val="9"/>
            <color indexed="81"/>
            <rFont val="MS P ゴシック"/>
            <family val="3"/>
            <charset val="128"/>
          </rPr>
          <t xml:space="preserve">無風もしくは風力計で測定できない程度
</t>
        </r>
        <r>
          <rPr>
            <b/>
            <sz val="9"/>
            <color indexed="81"/>
            <rFont val="MS P ゴシック"/>
            <family val="3"/>
            <charset val="128"/>
          </rPr>
          <t>「弱」：</t>
        </r>
        <r>
          <rPr>
            <sz val="9"/>
            <color indexed="81"/>
            <rFont val="MS P ゴシック"/>
            <family val="3"/>
            <charset val="128"/>
          </rPr>
          <t xml:space="preserve">木の葉が動く～旗がはためく程度
</t>
        </r>
        <r>
          <rPr>
            <b/>
            <sz val="9"/>
            <color indexed="81"/>
            <rFont val="MS P ゴシック"/>
            <family val="3"/>
            <charset val="128"/>
          </rPr>
          <t>「中」：</t>
        </r>
        <r>
          <rPr>
            <sz val="9"/>
            <color indexed="81"/>
            <rFont val="MS P ゴシック"/>
            <family val="3"/>
            <charset val="128"/>
          </rPr>
          <t xml:space="preserve">木の枝が動く～小さな木が動き水面にさざ波が立つ程度
</t>
        </r>
        <r>
          <rPr>
            <b/>
            <sz val="9"/>
            <color indexed="81"/>
            <rFont val="MS P ゴシック"/>
            <family val="3"/>
            <charset val="128"/>
          </rPr>
          <t>「強」：</t>
        </r>
        <r>
          <rPr>
            <sz val="9"/>
            <color indexed="81"/>
            <rFont val="MS P ゴシック"/>
            <family val="3"/>
            <charset val="128"/>
          </rPr>
          <t>大きな枝が動き電線がなる～樹木全体が揺れる程度</t>
        </r>
      </text>
    </comment>
    <comment ref="A29" authorId="1" shapeId="0">
      <text>
        <r>
          <rPr>
            <b/>
            <sz val="9"/>
            <color indexed="81"/>
            <rFont val="MS P ゴシック"/>
            <family val="3"/>
            <charset val="128"/>
          </rPr>
          <t>上記、調査条件の「調査月日」に入力した日付のみ選択できます</t>
        </r>
      </text>
    </comment>
    <comment ref="C29" authorId="1" shapeId="0">
      <text>
        <r>
          <rPr>
            <b/>
            <sz val="9"/>
            <color indexed="81"/>
            <rFont val="MS P ゴシック"/>
            <family val="3"/>
            <charset val="128"/>
          </rPr>
          <t>「特徴的な変化」シートの「調査地区名リスト」に入力した地区名のみ選択できます</t>
        </r>
      </text>
    </comment>
    <comment ref="F29" authorId="2" shapeId="0">
      <text>
        <r>
          <rPr>
            <b/>
            <sz val="9"/>
            <color indexed="81"/>
            <rFont val="ＭＳ Ｐゴシック"/>
            <family val="3"/>
            <charset val="128"/>
          </rPr>
          <t>調査をしたが1個体も確認されなかった場合は、
必ず「0」と記録を残してください</t>
        </r>
      </text>
    </comment>
    <comment ref="H30" authorId="2" shapeId="0">
      <text>
        <r>
          <rPr>
            <b/>
            <sz val="9"/>
            <color indexed="81"/>
            <rFont val="ＭＳ Ｐゴシック"/>
            <family val="3"/>
            <charset val="128"/>
          </rPr>
          <t>ゲンジボタル、ヘイケボタル以外の種をカウントした場合は、
ここにカタカナで種名を、
右欄にその個体数を記入してください</t>
        </r>
      </text>
    </comment>
  </commentList>
</comments>
</file>

<file path=xl/comments3.xml><?xml version="1.0" encoding="utf-8"?>
<comments xmlns="http://schemas.openxmlformats.org/spreadsheetml/2006/main">
  <authors>
    <author>moni_11</author>
    <author>fujita_taku</author>
    <author>Takagawa</author>
  </authors>
  <commentList>
    <comment ref="D3" authorId="0" shapeId="0">
      <text>
        <r>
          <rPr>
            <b/>
            <sz val="9"/>
            <color indexed="81"/>
            <rFont val="MS P ゴシック"/>
            <family val="3"/>
            <charset val="128"/>
          </rPr>
          <t>「特徴的な変化」シートから自動入力されます</t>
        </r>
      </text>
    </comment>
    <comment ref="D4" authorId="0" shapeId="0">
      <text>
        <r>
          <rPr>
            <b/>
            <sz val="9"/>
            <color indexed="81"/>
            <rFont val="MS P ゴシック"/>
            <family val="3"/>
            <charset val="128"/>
          </rPr>
          <t>「特徴的な変化」シートから自動入力されます</t>
        </r>
      </text>
    </comment>
    <comment ref="D5" authorId="0" shapeId="0">
      <text>
        <r>
          <rPr>
            <b/>
            <sz val="9"/>
            <color indexed="81"/>
            <rFont val="MS P ゴシック"/>
            <family val="3"/>
            <charset val="128"/>
          </rPr>
          <t>「特徴的な変化」シートから自動入力されます</t>
        </r>
      </text>
    </comment>
    <comment ref="A8" authorId="1" shapeId="0">
      <text>
        <r>
          <rPr>
            <b/>
            <sz val="9"/>
            <color indexed="81"/>
            <rFont val="MS P ゴシック"/>
            <family val="3"/>
            <charset val="128"/>
          </rPr>
          <t>「特徴的な変化」シートの「調査地区名リスト」に入力した地区名のみ選択できます</t>
        </r>
      </text>
    </comment>
    <comment ref="C10" authorId="2" shapeId="0">
      <text>
        <r>
          <rPr>
            <sz val="9"/>
            <color indexed="81"/>
            <rFont val="ＭＳ Ｐゴシック"/>
            <family val="3"/>
            <charset val="128"/>
          </rPr>
          <t>「通常」　もしくは「サンプリング法」
と入力してください</t>
        </r>
      </text>
    </comment>
    <comment ref="C11" authorId="2" shapeId="0">
      <text>
        <r>
          <rPr>
            <sz val="9"/>
            <color indexed="81"/>
            <rFont val="ＭＳ Ｐゴシック"/>
            <family val="3"/>
            <charset val="128"/>
          </rPr>
          <t>「定点」もしくは「踏査」
と入力してください</t>
        </r>
      </text>
    </comment>
    <comment ref="C25" authorId="0" shapeId="0">
      <text>
        <r>
          <rPr>
            <sz val="9"/>
            <color indexed="81"/>
            <rFont val="MS P ゴシック"/>
            <family val="3"/>
            <charset val="128"/>
          </rPr>
          <t>その他の止水域があればこちらに記入してください</t>
        </r>
      </text>
    </comment>
  </commentList>
</comments>
</file>

<file path=xl/comments4.xml><?xml version="1.0" encoding="utf-8"?>
<comments xmlns="http://schemas.openxmlformats.org/spreadsheetml/2006/main">
  <authors>
    <author>moni_11</author>
    <author>fukuda mayuko</author>
  </authors>
  <commentList>
    <comment ref="B4" authorId="0" shapeId="0">
      <text>
        <r>
          <rPr>
            <b/>
            <sz val="9"/>
            <color indexed="81"/>
            <rFont val="MS P ゴシック"/>
            <family val="3"/>
            <charset val="128"/>
          </rPr>
          <t>サイト番号から自動入力されます</t>
        </r>
      </text>
    </comment>
    <comment ref="C7" authorId="1" shapeId="0">
      <text>
        <r>
          <rPr>
            <sz val="10"/>
            <color indexed="81"/>
            <rFont val="MS P ゴシック"/>
            <family val="3"/>
            <charset val="128"/>
          </rPr>
          <t>「有」「無」から選択してください
「有」の場合は備考欄に一言ご記入ください</t>
        </r>
      </text>
    </comment>
  </commentList>
</comments>
</file>

<file path=xl/comments5.xml><?xml version="1.0" encoding="utf-8"?>
<comments xmlns="http://schemas.openxmlformats.org/spreadsheetml/2006/main">
  <authors>
    <author>moni_11</author>
    <author>fujita_taku</author>
    <author>Takagawa</author>
  </authors>
  <commentList>
    <comment ref="C3" authorId="0" shapeId="0">
      <text>
        <r>
          <rPr>
            <b/>
            <sz val="9"/>
            <color indexed="81"/>
            <rFont val="MS P ゴシック"/>
            <family val="3"/>
            <charset val="128"/>
          </rPr>
          <t>「特徴的な変化」シートから
自動入力されます</t>
        </r>
      </text>
    </comment>
    <comment ref="C4" authorId="0" shapeId="0">
      <text>
        <r>
          <rPr>
            <b/>
            <sz val="9"/>
            <color indexed="81"/>
            <rFont val="MS P ゴシック"/>
            <family val="3"/>
            <charset val="128"/>
          </rPr>
          <t>「特徴的な変化」シートから
自動入力されます</t>
        </r>
      </text>
    </comment>
    <comment ref="C6" authorId="0" shapeId="0">
      <text>
        <r>
          <rPr>
            <b/>
            <sz val="9"/>
            <color indexed="81"/>
            <rFont val="MS P ゴシック"/>
            <family val="3"/>
            <charset val="128"/>
          </rPr>
          <t>「特徴的な変化」シートから
自動入力されます</t>
        </r>
      </text>
    </comment>
    <comment ref="K9" authorId="0" shapeId="0">
      <text>
        <r>
          <rPr>
            <sz val="9"/>
            <color indexed="81"/>
            <rFont val="MS P ゴシック"/>
            <family val="3"/>
            <charset val="128"/>
          </rPr>
          <t>【風の強さの目安】
「無」：無風もしくは風力計で測定できない程度
「弱」：木の葉が動く～旗がはためく程度
「中」：木の枝が動く～小さな木が動き水面にさざ波が立つ程度
「強」：大きな枝が動き電線がなる～樹木全体が揺れる程度</t>
        </r>
      </text>
    </comment>
    <comment ref="A29" authorId="1" shapeId="0">
      <text>
        <r>
          <rPr>
            <b/>
            <sz val="9"/>
            <color indexed="81"/>
            <rFont val="MS P ゴシック"/>
            <family val="3"/>
            <charset val="128"/>
          </rPr>
          <t>上記、調査条件の「調査月日」に入力した日付のみ選択できます</t>
        </r>
      </text>
    </comment>
    <comment ref="C29" authorId="1" shapeId="0">
      <text>
        <r>
          <rPr>
            <b/>
            <sz val="9"/>
            <color indexed="81"/>
            <rFont val="MS P ゴシック"/>
            <family val="3"/>
            <charset val="128"/>
          </rPr>
          <t>「特徴的な変化」シートの「調査地区名リスト」に入力した地区名のみ選択できます</t>
        </r>
      </text>
    </comment>
    <comment ref="F29" authorId="2" shapeId="0">
      <text>
        <r>
          <rPr>
            <b/>
            <sz val="9"/>
            <color indexed="81"/>
            <rFont val="ＭＳ Ｐゴシック"/>
            <family val="3"/>
            <charset val="128"/>
          </rPr>
          <t>調査をしたが1個体も確認されなかった場合は、
必ず「0」と記録を残してください</t>
        </r>
      </text>
    </comment>
    <comment ref="H30" authorId="2" shapeId="0">
      <text>
        <r>
          <rPr>
            <b/>
            <sz val="9"/>
            <color indexed="81"/>
            <rFont val="ＭＳ Ｐゴシック"/>
            <family val="3"/>
            <charset val="128"/>
          </rPr>
          <t>ゲンジボタル、ヘイケボタル以外の種をカウントした場合は、
ここにカタカナで種名を、
右欄にその個体数を記入してください</t>
        </r>
      </text>
    </comment>
  </commentList>
</comments>
</file>

<file path=xl/comments6.xml><?xml version="1.0" encoding="utf-8"?>
<comments xmlns="http://schemas.openxmlformats.org/spreadsheetml/2006/main">
  <authors>
    <author>moni_11</author>
    <author>fujita_taku</author>
    <author>Takagawa</author>
  </authors>
  <commentList>
    <comment ref="D3" authorId="0" shapeId="0">
      <text>
        <r>
          <rPr>
            <b/>
            <sz val="9"/>
            <color indexed="81"/>
            <rFont val="MS P ゴシック"/>
            <family val="3"/>
            <charset val="128"/>
          </rPr>
          <t>「特徴的な変化」シートから
自動入力されます</t>
        </r>
      </text>
    </comment>
    <comment ref="D4" authorId="0" shapeId="0">
      <text>
        <r>
          <rPr>
            <b/>
            <sz val="9"/>
            <color indexed="81"/>
            <rFont val="MS P ゴシック"/>
            <family val="3"/>
            <charset val="128"/>
          </rPr>
          <t>「特徴的な変化」シートから
自動入力されます</t>
        </r>
      </text>
    </comment>
    <comment ref="D5" authorId="0" shapeId="0">
      <text>
        <r>
          <rPr>
            <b/>
            <sz val="9"/>
            <color indexed="81"/>
            <rFont val="MS P ゴシック"/>
            <family val="3"/>
            <charset val="128"/>
          </rPr>
          <t>「特徴的な変化」シートから
自動入力されます</t>
        </r>
      </text>
    </comment>
    <comment ref="A8" authorId="1" shapeId="0">
      <text>
        <r>
          <rPr>
            <b/>
            <sz val="9"/>
            <color indexed="81"/>
            <rFont val="MS P ゴシック"/>
            <family val="3"/>
            <charset val="128"/>
          </rPr>
          <t>「特徴的な変化」シートの「調査地区名リスト」に入力した地区名のみ選択できます</t>
        </r>
      </text>
    </comment>
    <comment ref="C10" authorId="2" shapeId="0">
      <text>
        <r>
          <rPr>
            <sz val="9"/>
            <color indexed="81"/>
            <rFont val="ＭＳ Ｐゴシック"/>
            <family val="3"/>
            <charset val="128"/>
          </rPr>
          <t>「通常」　もしくは「サンプリング法」
と入力してください</t>
        </r>
      </text>
    </comment>
    <comment ref="C11" authorId="2" shapeId="0">
      <text>
        <r>
          <rPr>
            <sz val="9"/>
            <color indexed="81"/>
            <rFont val="ＭＳ Ｐゴシック"/>
            <family val="3"/>
            <charset val="128"/>
          </rPr>
          <t>「定点」もしくは「踏査」
と入力してください</t>
        </r>
      </text>
    </comment>
  </commentList>
</comments>
</file>

<file path=xl/sharedStrings.xml><?xml version="1.0" encoding="utf-8"?>
<sst xmlns="http://schemas.openxmlformats.org/spreadsheetml/2006/main" count="820" uniqueCount="594">
  <si>
    <t>天候</t>
    <rPh sb="0" eb="2">
      <t>テンコウ</t>
    </rPh>
    <phoneticPr fontId="3"/>
  </si>
  <si>
    <t>風</t>
    <rPh sb="0" eb="1">
      <t>カゼ</t>
    </rPh>
    <phoneticPr fontId="3"/>
  </si>
  <si>
    <t>備考</t>
    <rPh sb="0" eb="2">
      <t>ビコウ</t>
    </rPh>
    <phoneticPr fontId="3"/>
  </si>
  <si>
    <t>サイト名</t>
    <rPh sb="3" eb="4">
      <t>メイ</t>
    </rPh>
    <phoneticPr fontId="3"/>
  </si>
  <si>
    <t>調査日ごとの最大個体数</t>
    <rPh sb="0" eb="3">
      <t>チョウサビ</t>
    </rPh>
    <rPh sb="6" eb="8">
      <t>サイダイ</t>
    </rPh>
    <rPh sb="8" eb="11">
      <t>コタイスウ</t>
    </rPh>
    <phoneticPr fontId="3"/>
  </si>
  <si>
    <t>調査年</t>
    <rPh sb="0" eb="2">
      <t>チョウサ</t>
    </rPh>
    <rPh sb="2" eb="3">
      <t>ドシ</t>
    </rPh>
    <phoneticPr fontId="3"/>
  </si>
  <si>
    <t>気温（℃）</t>
    <rPh sb="0" eb="2">
      <t>キオン</t>
    </rPh>
    <phoneticPr fontId="3"/>
  </si>
  <si>
    <t>弱</t>
    <rPh sb="0" eb="1">
      <t>ジャク</t>
    </rPh>
    <phoneticPr fontId="3"/>
  </si>
  <si>
    <t>区画環境</t>
    <rPh sb="0" eb="2">
      <t>クカク</t>
    </rPh>
    <rPh sb="2" eb="4">
      <t>カンキョウ</t>
    </rPh>
    <phoneticPr fontId="3"/>
  </si>
  <si>
    <t>区画名</t>
    <rPh sb="0" eb="2">
      <t>クカク</t>
    </rPh>
    <rPh sb="2" eb="3">
      <t>メイ</t>
    </rPh>
    <phoneticPr fontId="3"/>
  </si>
  <si>
    <t>水田</t>
    <rPh sb="0" eb="2">
      <t>スイデン</t>
    </rPh>
    <phoneticPr fontId="3"/>
  </si>
  <si>
    <t>その他</t>
    <rPh sb="2" eb="3">
      <t>タ</t>
    </rPh>
    <phoneticPr fontId="3"/>
  </si>
  <si>
    <t>ゲンジボタル</t>
    <phoneticPr fontId="3"/>
  </si>
  <si>
    <t>人工護岸の程度</t>
    <rPh sb="0" eb="2">
      <t>ジンコウ</t>
    </rPh>
    <rPh sb="2" eb="4">
      <t>ゴガン</t>
    </rPh>
    <rPh sb="5" eb="7">
      <t>テイド</t>
    </rPh>
    <phoneticPr fontId="3"/>
  </si>
  <si>
    <t>水底の底質</t>
    <rPh sb="0" eb="1">
      <t>ミズ</t>
    </rPh>
    <rPh sb="1" eb="2">
      <t>ゾコ</t>
    </rPh>
    <rPh sb="3" eb="5">
      <t>テイシツ</t>
    </rPh>
    <phoneticPr fontId="3"/>
  </si>
  <si>
    <t>人工照明の有無</t>
    <rPh sb="0" eb="2">
      <t>ジンコウ</t>
    </rPh>
    <rPh sb="2" eb="4">
      <t>ショウメイ</t>
    </rPh>
    <rPh sb="5" eb="7">
      <t>ウム</t>
    </rPh>
    <phoneticPr fontId="3"/>
  </si>
  <si>
    <t>圃場整備の程度</t>
    <rPh sb="0" eb="2">
      <t>ホジョウ</t>
    </rPh>
    <rPh sb="2" eb="4">
      <t>セイビ</t>
    </rPh>
    <rPh sb="5" eb="7">
      <t>テイド</t>
    </rPh>
    <phoneticPr fontId="3"/>
  </si>
  <si>
    <t>池（ため池・沼など）</t>
    <rPh sb="0" eb="1">
      <t>イケ</t>
    </rPh>
    <rPh sb="4" eb="5">
      <t>イケ</t>
    </rPh>
    <rPh sb="6" eb="7">
      <t>ヌマ</t>
    </rPh>
    <phoneticPr fontId="3"/>
  </si>
  <si>
    <t>調査条件</t>
    <rPh sb="0" eb="2">
      <t>チョウサ</t>
    </rPh>
    <rPh sb="2" eb="4">
      <t>ジョウケン</t>
    </rPh>
    <phoneticPr fontId="3"/>
  </si>
  <si>
    <t>谷戸の上部の水田は耕作放棄されている。湧水があるので水は冷たい。</t>
    <rPh sb="0" eb="2">
      <t>ヤト</t>
    </rPh>
    <rPh sb="3" eb="5">
      <t>ジョウブ</t>
    </rPh>
    <rPh sb="6" eb="8">
      <t>スイデン</t>
    </rPh>
    <rPh sb="9" eb="11">
      <t>コウサク</t>
    </rPh>
    <rPh sb="11" eb="13">
      <t>ホウキ</t>
    </rPh>
    <rPh sb="19" eb="21">
      <t>ユウスイ</t>
    </rPh>
    <rPh sb="26" eb="27">
      <t>ミズ</t>
    </rPh>
    <rPh sb="28" eb="29">
      <t>ツメ</t>
    </rPh>
    <phoneticPr fontId="3"/>
  </si>
  <si>
    <t>地区名</t>
    <rPh sb="0" eb="3">
      <t>チクメイ</t>
    </rPh>
    <phoneticPr fontId="3"/>
  </si>
  <si>
    <t>サイト番号</t>
    <rPh sb="3" eb="5">
      <t>バンゴウ</t>
    </rPh>
    <phoneticPr fontId="3"/>
  </si>
  <si>
    <t>C002</t>
  </si>
  <si>
    <t>C003</t>
  </si>
  <si>
    <t>C004</t>
  </si>
  <si>
    <t>C005</t>
  </si>
  <si>
    <t>C006</t>
  </si>
  <si>
    <t>C007</t>
  </si>
  <si>
    <t>C008</t>
  </si>
  <si>
    <t>C009</t>
  </si>
  <si>
    <t>C010</t>
  </si>
  <si>
    <t>C011</t>
  </si>
  <si>
    <t>C012</t>
  </si>
  <si>
    <t>C013</t>
  </si>
  <si>
    <t>C014</t>
  </si>
  <si>
    <t>C015</t>
  </si>
  <si>
    <t>C016</t>
  </si>
  <si>
    <t>C017</t>
  </si>
  <si>
    <t>C018</t>
  </si>
  <si>
    <t>平岡公園、東部緑地</t>
  </si>
  <si>
    <t>糸井緑地</t>
  </si>
  <si>
    <t>越後沼湿原</t>
  </si>
  <si>
    <t>名駒地区</t>
  </si>
  <si>
    <t>稲美農業用水路調査地</t>
  </si>
  <si>
    <t>青葉山周辺の広瀬川とその支流群</t>
  </si>
  <si>
    <t>波伝谷</t>
  </si>
  <si>
    <t>福島市小鳥の森</t>
  </si>
  <si>
    <t>滑川浜周辺の里地</t>
  </si>
  <si>
    <t>牛久自然観察の森及びその周辺</t>
  </si>
  <si>
    <t>奥山地区</t>
  </si>
  <si>
    <t>ハローウッズ</t>
  </si>
  <si>
    <t>桐生自然観察の森</t>
  </si>
  <si>
    <t>上ノ原</t>
  </si>
  <si>
    <t>奈良新田</t>
  </si>
  <si>
    <t>見沼地域</t>
  </si>
  <si>
    <t>天覧山・多峯主山周辺景観緑地</t>
  </si>
  <si>
    <t>下志津・畔田谷津　中・下流域</t>
  </si>
  <si>
    <t>市野谷の森</t>
  </si>
  <si>
    <t>ほたるの里</t>
  </si>
  <si>
    <t>竜腹寺地区周辺の谷津田と斜面林</t>
  </si>
  <si>
    <t>道場入り周辺の里山</t>
  </si>
  <si>
    <t>東京都立長沼公園</t>
  </si>
  <si>
    <t>長池公園</t>
  </si>
  <si>
    <t>犬目地区</t>
  </si>
  <si>
    <t>木下沢都有保健保安林</t>
  </si>
  <si>
    <t>青梅の杜</t>
  </si>
  <si>
    <t>多摩動物公園内</t>
  </si>
  <si>
    <t>平井川</t>
  </si>
  <si>
    <t>秩父多摩甲斐国立公園 山のふるさと村園内</t>
  </si>
  <si>
    <t>梅田川流域</t>
  </si>
  <si>
    <t>瀬上の森</t>
  </si>
  <si>
    <t>横浜自然観察の森</t>
  </si>
  <si>
    <t>光の丘水辺公園</t>
  </si>
  <si>
    <t>山崎、鎌倉中央公園</t>
  </si>
  <si>
    <t>天神谷戸・石川丸山谷戸とその集水域</t>
  </si>
  <si>
    <t>中村川およびその周辺の里山</t>
  </si>
  <si>
    <t>いまいずみほたる公園</t>
  </si>
  <si>
    <t>東京農業大学厚木キャンパス</t>
  </si>
  <si>
    <t>神奈川県立座間谷戸山公園</t>
  </si>
  <si>
    <t>芹沢公園</t>
  </si>
  <si>
    <t>西丹沢周辺地域</t>
  </si>
  <si>
    <t>尾山耕地・中津川周辺</t>
  </si>
  <si>
    <t>緑公園水沢地内</t>
  </si>
  <si>
    <t>松代城山周辺</t>
  </si>
  <si>
    <t>呉羽丘陵</t>
  </si>
  <si>
    <t>五箇山大島地区</t>
  </si>
  <si>
    <t>里山里海自然学校保全林</t>
  </si>
  <si>
    <t>愛宕山少年自然の家周辺の森</t>
  </si>
  <si>
    <t>平林　桜池</t>
  </si>
  <si>
    <t>霧ヶ峰高原八島ヶ原湿原外周</t>
  </si>
  <si>
    <t>原山スキー場</t>
  </si>
  <si>
    <t>岐阜県百年公園</t>
  </si>
  <si>
    <t>静岡県立森林公園</t>
  </si>
  <si>
    <t>佐折田貫湖・小田貫湿原地域</t>
  </si>
  <si>
    <t>下柚野の里山</t>
  </si>
  <si>
    <t>トヨタの森</t>
  </si>
  <si>
    <t>犬山地域</t>
  </si>
  <si>
    <t>創造の森　横山</t>
  </si>
  <si>
    <t>みなくち子どもの森</t>
  </si>
  <si>
    <t>西山一帯</t>
  </si>
  <si>
    <t>桂川河川敷地区</t>
  </si>
  <si>
    <t>五月山緑地</t>
  </si>
  <si>
    <t>余野川周辺用水路</t>
  </si>
  <si>
    <t>栃原集落</t>
  </si>
  <si>
    <t>姫路市自然観察の森</t>
  </si>
  <si>
    <t>丸山湿原群</t>
  </si>
  <si>
    <t>根来山げんきの森</t>
  </si>
  <si>
    <t>演習林とその周辺</t>
  </si>
  <si>
    <t>池谷・黒谷周辺</t>
  </si>
  <si>
    <t>ろうきん森の学校・広島</t>
  </si>
  <si>
    <t>秋吉台</t>
  </si>
  <si>
    <t>サンクチュアリどんぐり</t>
  </si>
  <si>
    <t>横浪半島鳴無地区</t>
  </si>
  <si>
    <t>平尾台</t>
  </si>
  <si>
    <t>九州大学伊都キャンパス「生物多様性保全ゾーン」</t>
  </si>
  <si>
    <t>天山</t>
  </si>
  <si>
    <t>土器田　放棄耕作地</t>
  </si>
  <si>
    <t>鬼岳</t>
  </si>
  <si>
    <t>立田山及び周辺の里地</t>
  </si>
  <si>
    <t>「柿原の迫谷」付近の里地里山</t>
  </si>
  <si>
    <t>月</t>
    <rPh sb="0" eb="1">
      <t>ツキ</t>
    </rPh>
    <phoneticPr fontId="3"/>
  </si>
  <si>
    <t>日</t>
    <rPh sb="0" eb="1">
      <t>ヒ</t>
    </rPh>
    <phoneticPr fontId="3"/>
  </si>
  <si>
    <t>終了時</t>
    <rPh sb="0" eb="2">
      <t>シュウリョウ</t>
    </rPh>
    <rPh sb="2" eb="3">
      <t>ドキ</t>
    </rPh>
    <phoneticPr fontId="3"/>
  </si>
  <si>
    <t>他の種_種名</t>
    <rPh sb="0" eb="1">
      <t>タ</t>
    </rPh>
    <rPh sb="2" eb="3">
      <t>シュ</t>
    </rPh>
    <rPh sb="4" eb="6">
      <t>シュメイ</t>
    </rPh>
    <phoneticPr fontId="3"/>
  </si>
  <si>
    <t>他の種_個体数</t>
    <rPh sb="0" eb="1">
      <t>タ</t>
    </rPh>
    <rPh sb="2" eb="3">
      <t>シュ</t>
    </rPh>
    <rPh sb="4" eb="7">
      <t>コタイスウ</t>
    </rPh>
    <phoneticPr fontId="3"/>
  </si>
  <si>
    <t>ヘイケボタル</t>
    <phoneticPr fontId="3"/>
  </si>
  <si>
    <t>無</t>
  </si>
  <si>
    <t>担当者以外の参加者名</t>
    <rPh sb="0" eb="3">
      <t>タントウシャ</t>
    </rPh>
    <rPh sb="3" eb="5">
      <t>イガイ</t>
    </rPh>
    <rPh sb="6" eb="9">
      <t>サンカシャ</t>
    </rPh>
    <rPh sb="9" eb="10">
      <t>メイ</t>
    </rPh>
    <phoneticPr fontId="3"/>
  </si>
  <si>
    <t>定点</t>
  </si>
  <si>
    <t>無し</t>
  </si>
  <si>
    <t>○</t>
  </si>
  <si>
    <t>湿潤</t>
  </si>
  <si>
    <t>はい</t>
  </si>
  <si>
    <t>踏査</t>
  </si>
  <si>
    <t>まばら</t>
  </si>
  <si>
    <t>全て整備済み</t>
  </si>
  <si>
    <t>乾燥</t>
  </si>
  <si>
    <t>有り</t>
  </si>
  <si>
    <t>A</t>
  </si>
  <si>
    <t>B</t>
  </si>
  <si>
    <t>C</t>
  </si>
  <si>
    <t>A-1</t>
  </si>
  <si>
    <t>A-2</t>
  </si>
  <si>
    <t>B-1</t>
  </si>
  <si>
    <t>B-2</t>
  </si>
  <si>
    <t>C-1</t>
  </si>
  <si>
    <t>カウント方法</t>
    <rPh sb="4" eb="6">
      <t>ホウホウ</t>
    </rPh>
    <phoneticPr fontId="3"/>
  </si>
  <si>
    <t>サイト全体</t>
    <rPh sb="3" eb="5">
      <t>ゼンタイ</t>
    </rPh>
    <phoneticPr fontId="3"/>
  </si>
  <si>
    <t>調査月日＼累計</t>
    <rPh sb="0" eb="2">
      <t>チョウサ</t>
    </rPh>
    <rPh sb="2" eb="4">
      <t>ツキヒ</t>
    </rPh>
    <rPh sb="5" eb="7">
      <t>ルイケイ</t>
    </rPh>
    <phoneticPr fontId="3"/>
  </si>
  <si>
    <t>ゲンジボタル</t>
    <phoneticPr fontId="3"/>
  </si>
  <si>
    <t>記録個体数</t>
    <rPh sb="0" eb="2">
      <t>キロク</t>
    </rPh>
    <rPh sb="2" eb="5">
      <t>コタイスウ</t>
    </rPh>
    <phoneticPr fontId="3"/>
  </si>
  <si>
    <t>↓合計/→最大個体数</t>
    <rPh sb="1" eb="3">
      <t>ゴウケイ</t>
    </rPh>
    <rPh sb="5" eb="7">
      <t>サイダイ</t>
    </rPh>
    <rPh sb="7" eb="10">
      <t>コタイスウ</t>
    </rPh>
    <phoneticPr fontId="3"/>
  </si>
  <si>
    <t>生息</t>
  </si>
  <si>
    <t>カワニナの生息</t>
    <phoneticPr fontId="3"/>
  </si>
  <si>
    <t>カワニナ・タニシなど
貝類の生息</t>
    <rPh sb="11" eb="13">
      <t>カイルイ</t>
    </rPh>
    <phoneticPr fontId="3"/>
  </si>
  <si>
    <t>調査回ごとの備考</t>
    <rPh sb="0" eb="2">
      <t>チョウサ</t>
    </rPh>
    <rPh sb="2" eb="3">
      <t>カイ</t>
    </rPh>
    <rPh sb="6" eb="8">
      <t>ビコウ</t>
    </rPh>
    <phoneticPr fontId="3"/>
  </si>
  <si>
    <t>区画の設定方法</t>
    <rPh sb="0" eb="2">
      <t>クカク</t>
    </rPh>
    <rPh sb="3" eb="5">
      <t>セッテイ</t>
    </rPh>
    <rPh sb="5" eb="7">
      <t>ホウホウ</t>
    </rPh>
    <phoneticPr fontId="3"/>
  </si>
  <si>
    <t>S002</t>
  </si>
  <si>
    <t>S003</t>
  </si>
  <si>
    <t>S004</t>
  </si>
  <si>
    <t>S007</t>
  </si>
  <si>
    <t>S008</t>
  </si>
  <si>
    <t>S018</t>
  </si>
  <si>
    <t>S021</t>
  </si>
  <si>
    <t>S023</t>
  </si>
  <si>
    <t>S026</t>
  </si>
  <si>
    <t>S027</t>
  </si>
  <si>
    <t>S028</t>
  </si>
  <si>
    <t>S030</t>
  </si>
  <si>
    <t>S032</t>
  </si>
  <si>
    <t>S034</t>
  </si>
  <si>
    <t>S035</t>
  </si>
  <si>
    <t>S036</t>
  </si>
  <si>
    <t>S037</t>
  </si>
  <si>
    <t>S040</t>
  </si>
  <si>
    <t>S041</t>
  </si>
  <si>
    <t>S042</t>
  </si>
  <si>
    <t>S044</t>
  </si>
  <si>
    <t>S045</t>
  </si>
  <si>
    <t>S047</t>
  </si>
  <si>
    <t>S048</t>
  </si>
  <si>
    <t>S050</t>
  </si>
  <si>
    <t>S051</t>
  </si>
  <si>
    <t>S052</t>
  </si>
  <si>
    <t>S053</t>
  </si>
  <si>
    <t>S054</t>
  </si>
  <si>
    <t>S055</t>
  </si>
  <si>
    <t>S057</t>
  </si>
  <si>
    <t>S059</t>
  </si>
  <si>
    <t>S063</t>
  </si>
  <si>
    <t>S064</t>
  </si>
  <si>
    <t>S065</t>
  </si>
  <si>
    <t>S066</t>
  </si>
  <si>
    <t>S069</t>
  </si>
  <si>
    <t>S070</t>
  </si>
  <si>
    <t>S071</t>
  </si>
  <si>
    <t>S072</t>
  </si>
  <si>
    <t>S075</t>
  </si>
  <si>
    <t>S076</t>
  </si>
  <si>
    <t>S077</t>
  </si>
  <si>
    <t>S078</t>
  </si>
  <si>
    <t>S079</t>
  </si>
  <si>
    <t>S080</t>
  </si>
  <si>
    <t>S081</t>
  </si>
  <si>
    <t>S082</t>
  </si>
  <si>
    <t>S086</t>
  </si>
  <si>
    <t>S087</t>
  </si>
  <si>
    <t>S090</t>
  </si>
  <si>
    <t>S091</t>
  </si>
  <si>
    <t>S095</t>
  </si>
  <si>
    <t>S097</t>
  </si>
  <si>
    <t>S100</t>
  </si>
  <si>
    <t>S103</t>
  </si>
  <si>
    <t>S105</t>
  </si>
  <si>
    <t>S106</t>
  </si>
  <si>
    <t>S110</t>
  </si>
  <si>
    <t>S111</t>
  </si>
  <si>
    <t>S113</t>
  </si>
  <si>
    <t>S114</t>
  </si>
  <si>
    <t>S115</t>
  </si>
  <si>
    <t>S117</t>
  </si>
  <si>
    <t>S118</t>
  </si>
  <si>
    <t>S126</t>
  </si>
  <si>
    <t>S128</t>
  </si>
  <si>
    <t>S132</t>
  </si>
  <si>
    <t>S133</t>
  </si>
  <si>
    <t>S134</t>
  </si>
  <si>
    <t>S135</t>
  </si>
  <si>
    <t>S138</t>
  </si>
  <si>
    <t>S139</t>
  </si>
  <si>
    <t>S140</t>
  </si>
  <si>
    <t>S141</t>
  </si>
  <si>
    <t>S145</t>
  </si>
  <si>
    <t>S146</t>
  </si>
  <si>
    <t>S149</t>
  </si>
  <si>
    <t>S153</t>
  </si>
  <si>
    <t>S155</t>
  </si>
  <si>
    <t>S157</t>
  </si>
  <si>
    <t>S159</t>
  </si>
  <si>
    <t>S162</t>
  </si>
  <si>
    <t>S164</t>
  </si>
  <si>
    <t>S165</t>
  </si>
  <si>
    <t>S169</t>
  </si>
  <si>
    <t>S171</t>
  </si>
  <si>
    <t>S172</t>
  </si>
  <si>
    <t>S173</t>
  </si>
  <si>
    <t>S174</t>
  </si>
  <si>
    <t>S176</t>
  </si>
  <si>
    <t>幅2m以上の流れ</t>
    <rPh sb="0" eb="1">
      <t>ハバ</t>
    </rPh>
    <rPh sb="3" eb="5">
      <t>イジョウ</t>
    </rPh>
    <rPh sb="6" eb="7">
      <t>ナガ</t>
    </rPh>
    <phoneticPr fontId="3"/>
  </si>
  <si>
    <t>幅2～0.5mの流れ</t>
    <rPh sb="0" eb="1">
      <t>ハバ</t>
    </rPh>
    <rPh sb="8" eb="9">
      <t>ナガ</t>
    </rPh>
    <phoneticPr fontId="3"/>
  </si>
  <si>
    <t>幅0.5m以下の流れ</t>
    <rPh sb="0" eb="1">
      <t>ハバ</t>
    </rPh>
    <rPh sb="5" eb="7">
      <t>イカ</t>
    </rPh>
    <rPh sb="8" eb="9">
      <t>ナガ</t>
    </rPh>
    <phoneticPr fontId="3"/>
  </si>
  <si>
    <t>岸辺の草の繁茂</t>
    <rPh sb="0" eb="2">
      <t>キシベ</t>
    </rPh>
    <rPh sb="3" eb="4">
      <t>クサ</t>
    </rPh>
    <rPh sb="5" eb="7">
      <t>ハンモ</t>
    </rPh>
    <phoneticPr fontId="3"/>
  </si>
  <si>
    <t>冬期の水のたまり方</t>
    <rPh sb="0" eb="2">
      <t>トウキ</t>
    </rPh>
    <rPh sb="3" eb="4">
      <t>ミズ</t>
    </rPh>
    <rPh sb="8" eb="9">
      <t>カタ</t>
    </rPh>
    <phoneticPr fontId="3"/>
  </si>
  <si>
    <t>いなり山モニ太</t>
    <rPh sb="3" eb="4">
      <t>ヤマ</t>
    </rPh>
    <rPh sb="6" eb="7">
      <t>タ</t>
    </rPh>
    <phoneticPr fontId="3"/>
  </si>
  <si>
    <t>ヘイケボタル初見</t>
    <rPh sb="6" eb="8">
      <t>ショケン</t>
    </rPh>
    <phoneticPr fontId="3"/>
  </si>
  <si>
    <t>水路の草刈りがされたばかり</t>
    <rPh sb="0" eb="2">
      <t>スイロ</t>
    </rPh>
    <rPh sb="3" eb="5">
      <t>クサカ</t>
    </rPh>
    <phoneticPr fontId="3"/>
  </si>
  <si>
    <t>○○の里山</t>
    <rPh sb="3" eb="4">
      <t>サト</t>
    </rPh>
    <rPh sb="4" eb="5">
      <t>ヤマ</t>
    </rPh>
    <phoneticPr fontId="3"/>
  </si>
  <si>
    <t>通常</t>
  </si>
  <si>
    <t>繁茂</t>
    <rPh sb="0" eb="2">
      <t>ハンモ</t>
    </rPh>
    <phoneticPr fontId="3"/>
  </si>
  <si>
    <t>砂礫質</t>
    <rPh sb="0" eb="2">
      <t>サレキ</t>
    </rPh>
    <rPh sb="2" eb="3">
      <t>シツ</t>
    </rPh>
    <phoneticPr fontId="3"/>
  </si>
  <si>
    <t>砂泥質</t>
    <rPh sb="0" eb="1">
      <t>サ</t>
    </rPh>
    <rPh sb="1" eb="2">
      <t>デイ</t>
    </rPh>
    <rPh sb="2" eb="3">
      <t>シツ</t>
    </rPh>
    <phoneticPr fontId="3"/>
  </si>
  <si>
    <t>繁茂</t>
  </si>
  <si>
    <t>一部のみ</t>
  </si>
  <si>
    <t>草丈の低い湿地</t>
    <rPh sb="0" eb="2">
      <t>クサタケ</t>
    </rPh>
    <rPh sb="3" eb="4">
      <t>ヒク</t>
    </rPh>
    <rPh sb="5" eb="7">
      <t>シッチ</t>
    </rPh>
    <phoneticPr fontId="3"/>
  </si>
  <si>
    <t>草丈の高い湿地</t>
    <rPh sb="0" eb="2">
      <t>クサタケ</t>
    </rPh>
    <rPh sb="3" eb="4">
      <t>タカ</t>
    </rPh>
    <rPh sb="5" eb="7">
      <t>シッチ</t>
    </rPh>
    <phoneticPr fontId="3"/>
  </si>
  <si>
    <t>水辺が林に接している</t>
    <rPh sb="0" eb="2">
      <t>ミズベ</t>
    </rPh>
    <rPh sb="3" eb="4">
      <t>ハヤシ</t>
    </rPh>
    <rPh sb="5" eb="6">
      <t>セッ</t>
    </rPh>
    <phoneticPr fontId="3"/>
  </si>
  <si>
    <t>湿地や畦・岸辺の草の繁茂</t>
    <rPh sb="0" eb="2">
      <t>シッチ</t>
    </rPh>
    <rPh sb="3" eb="4">
      <t>アゼ</t>
    </rPh>
    <rPh sb="5" eb="7">
      <t>キシベ</t>
    </rPh>
    <rPh sb="8" eb="9">
      <t>クサ</t>
    </rPh>
    <rPh sb="10" eb="12">
      <t>ハンモ</t>
    </rPh>
    <phoneticPr fontId="3"/>
  </si>
  <si>
    <t>SiteID</t>
  </si>
  <si>
    <t>SiteName</t>
  </si>
  <si>
    <t>C001</t>
  </si>
  <si>
    <t>宮野入谷戸</t>
  </si>
  <si>
    <t>いなり山ポン太</t>
    <rPh sb="3" eb="4">
      <t>ヤマ</t>
    </rPh>
    <rPh sb="6" eb="7">
      <t>タ</t>
    </rPh>
    <phoneticPr fontId="3"/>
  </si>
  <si>
    <t>タデ原湿原</t>
  </si>
  <si>
    <t>S182</t>
  </si>
  <si>
    <t>嵐山公園</t>
  </si>
  <si>
    <t>S183</t>
  </si>
  <si>
    <t>石狩浜海岸砂丘とその周辺</t>
  </si>
  <si>
    <t>S186</t>
  </si>
  <si>
    <t>大小迫　つむぎの家の里地・里山・山林・水辺</t>
  </si>
  <si>
    <t>S188</t>
  </si>
  <si>
    <t>小木津山自然公園</t>
  </si>
  <si>
    <t>S191</t>
  </si>
  <si>
    <t>松子地区</t>
  </si>
  <si>
    <t>S192</t>
  </si>
  <si>
    <t>野川　世田谷区成城・狛江市流域</t>
  </si>
  <si>
    <t>S193</t>
  </si>
  <si>
    <t>奥多摩むかし道地区</t>
  </si>
  <si>
    <t>S195</t>
  </si>
  <si>
    <t>青葉区西部の里山</t>
  </si>
  <si>
    <t>S197</t>
  </si>
  <si>
    <t>青根の水源林、沢・道志川、水田</t>
  </si>
  <si>
    <t>S198</t>
  </si>
  <si>
    <t>葛葉緑地</t>
  </si>
  <si>
    <t>S199</t>
  </si>
  <si>
    <t>乙女高原</t>
  </si>
  <si>
    <t>S200</t>
  </si>
  <si>
    <t>軽井沢タリアセン</t>
  </si>
  <si>
    <t>S201</t>
  </si>
  <si>
    <t>S202</t>
  </si>
  <si>
    <t>青墓憩いの森周辺</t>
  </si>
  <si>
    <t>S206</t>
  </si>
  <si>
    <t>浮島ヶ原自然公園</t>
  </si>
  <si>
    <t>S207</t>
  </si>
  <si>
    <t>下之郷半谷地区</t>
  </si>
  <si>
    <t>S208</t>
  </si>
  <si>
    <t>細野高原</t>
  </si>
  <si>
    <t>S210</t>
  </si>
  <si>
    <t>築水の森</t>
  </si>
  <si>
    <t>S214</t>
  </si>
  <si>
    <t>千里緑地第2区</t>
  </si>
  <si>
    <t>S215</t>
  </si>
  <si>
    <t>紫金山公園</t>
  </si>
  <si>
    <t>S216</t>
  </si>
  <si>
    <t>奥の谷</t>
  </si>
  <si>
    <t>S217</t>
  </si>
  <si>
    <t>三木山森林公園</t>
  </si>
  <si>
    <t>S220</t>
  </si>
  <si>
    <t>山陽ふれあい公園</t>
  </si>
  <si>
    <t>S222</t>
  </si>
  <si>
    <t>中須北地区</t>
  </si>
  <si>
    <t>S225</t>
  </si>
  <si>
    <t>重倉地区</t>
  </si>
  <si>
    <t>S226</t>
  </si>
  <si>
    <t>多久</t>
  </si>
  <si>
    <t>匝瑳の里山</t>
  </si>
  <si>
    <t>越路原丘陵</t>
  </si>
  <si>
    <t>達目洞</t>
  </si>
  <si>
    <t>項目</t>
    <rPh sb="0" eb="2">
      <t>コウモク</t>
    </rPh>
    <phoneticPr fontId="3"/>
  </si>
  <si>
    <t>環境変化の有無</t>
    <rPh sb="0" eb="4">
      <t>カンキョウヘンカ</t>
    </rPh>
    <rPh sb="5" eb="7">
      <t>ウム</t>
    </rPh>
    <phoneticPr fontId="3"/>
  </si>
  <si>
    <t>備考（変化した内容、気づいたことなどをご記入ください）</t>
    <rPh sb="0" eb="2">
      <t>ビコウ</t>
    </rPh>
    <phoneticPr fontId="3"/>
  </si>
  <si>
    <t>事務局記入欄</t>
    <rPh sb="0" eb="3">
      <t>ジムキョク</t>
    </rPh>
    <rPh sb="3" eb="6">
      <t>キニュウラン</t>
    </rPh>
    <phoneticPr fontId="3"/>
  </si>
  <si>
    <t>気になった変化・結果
（環境、出現種、頻度など）</t>
    <rPh sb="0" eb="1">
      <t>キ</t>
    </rPh>
    <rPh sb="5" eb="7">
      <t>ヘンカ</t>
    </rPh>
    <rPh sb="8" eb="10">
      <t>ケッカ</t>
    </rPh>
    <rPh sb="12" eb="14">
      <t>カンキョウ</t>
    </rPh>
    <rPh sb="15" eb="17">
      <t>シュツゲン</t>
    </rPh>
    <rPh sb="17" eb="18">
      <t>シュ</t>
    </rPh>
    <rPh sb="19" eb="21">
      <t>ヒンド</t>
    </rPh>
    <phoneticPr fontId="2"/>
  </si>
  <si>
    <t>S062</t>
  </si>
  <si>
    <t>舞岡公園</t>
  </si>
  <si>
    <t>宍塚の里山</t>
  </si>
  <si>
    <t>中池見湿地</t>
  </si>
  <si>
    <t>穂谷の里山</t>
  </si>
  <si>
    <t>久住草原</t>
  </si>
  <si>
    <t>天狗森</t>
  </si>
  <si>
    <t>ハサンベツ里山計画地</t>
  </si>
  <si>
    <t>樺ノ沢</t>
  </si>
  <si>
    <t>たねほさんのハナノキ湿地</t>
  </si>
  <si>
    <t>小清水原生花園</t>
  </si>
  <si>
    <t>黒谷の棚田</t>
  </si>
  <si>
    <t>三瓶山北の原</t>
  </si>
  <si>
    <t>漆の里山</t>
  </si>
  <si>
    <t>海上の森</t>
  </si>
  <si>
    <t>帯広の森</t>
  </si>
  <si>
    <t>大山千枚田</t>
  </si>
  <si>
    <t>上林の里山</t>
  </si>
  <si>
    <t>祖納の里山</t>
  </si>
  <si>
    <t>世羅・御調のさと</t>
  </si>
  <si>
    <t>奈良川源流域(源流域周辺の里山地域)</t>
  </si>
  <si>
    <t>新津・秋葉山</t>
  </si>
  <si>
    <t>大沢一丁田</t>
  </si>
  <si>
    <t>海尻の水田と周辺</t>
  </si>
  <si>
    <t>西宮甲山・社家郷山</t>
  </si>
  <si>
    <t>松山市野外活動センター及びその周辺</t>
  </si>
  <si>
    <t>S230</t>
  </si>
  <si>
    <t>熊井の森</t>
  </si>
  <si>
    <t>S231</t>
  </si>
  <si>
    <t>鷹取山</t>
  </si>
  <si>
    <t>S233</t>
  </si>
  <si>
    <t>新笊川・旧笊川</t>
  </si>
  <si>
    <t>S234</t>
  </si>
  <si>
    <t>寒風山</t>
  </si>
  <si>
    <t>S235</t>
  </si>
  <si>
    <t>玉川地区</t>
  </si>
  <si>
    <t>S236</t>
  </si>
  <si>
    <t>上山屋地区</t>
  </si>
  <si>
    <t>S239</t>
  </si>
  <si>
    <t>成沢の里山</t>
  </si>
  <si>
    <t>S240</t>
  </si>
  <si>
    <t>逆川緑地</t>
  </si>
  <si>
    <t>S241</t>
  </si>
  <si>
    <t>若柴「椿の小径」と周辺</t>
  </si>
  <si>
    <t>S243</t>
  </si>
  <si>
    <t>上古山湿地</t>
  </si>
  <si>
    <t>S244</t>
  </si>
  <si>
    <t>上三川町明治地区</t>
  </si>
  <si>
    <t>S245</t>
  </si>
  <si>
    <t>那須平成の森　学びの森・ふれあいの森</t>
  </si>
  <si>
    <t>S246</t>
  </si>
  <si>
    <t>サンデンフォレスト</t>
  </si>
  <si>
    <t>S247</t>
  </si>
  <si>
    <t>鹿沢</t>
  </si>
  <si>
    <t>S248</t>
  </si>
  <si>
    <t>真沢地区</t>
  </si>
  <si>
    <t>S249</t>
  </si>
  <si>
    <t>坂月川上流一帯</t>
  </si>
  <si>
    <t>S250</t>
  </si>
  <si>
    <t>大草谷津田いきものの里</t>
  </si>
  <si>
    <t>S251</t>
  </si>
  <si>
    <t>堂谷津の里</t>
  </si>
  <si>
    <t>S252</t>
  </si>
  <si>
    <t>ヤマトミクリの里</t>
  </si>
  <si>
    <t>S253</t>
  </si>
  <si>
    <t>大月川源流部</t>
  </si>
  <si>
    <t>S254</t>
  </si>
  <si>
    <t>成城三丁目緑地・次大夫堀公園</t>
  </si>
  <si>
    <t>S256</t>
  </si>
  <si>
    <t>裏高尾</t>
  </si>
  <si>
    <t>S257</t>
  </si>
  <si>
    <t>高尾の森自然学校</t>
  </si>
  <si>
    <t>S259</t>
  </si>
  <si>
    <t>東京都立小峰公園</t>
  </si>
  <si>
    <t>S260</t>
  </si>
  <si>
    <t>目久尻川合流地点周辺</t>
  </si>
  <si>
    <t>S263</t>
  </si>
  <si>
    <t>池子の森自然公園</t>
  </si>
  <si>
    <t>S265</t>
  </si>
  <si>
    <t>小出スキー場　及び小出西山地域北部</t>
  </si>
  <si>
    <t>S266</t>
  </si>
  <si>
    <t>犀川中流域</t>
  </si>
  <si>
    <t>S270</t>
  </si>
  <si>
    <t>青年団伝統獅子舞　本郷地区</t>
  </si>
  <si>
    <t>S272</t>
  </si>
  <si>
    <t>御山神社社叢林</t>
  </si>
  <si>
    <t>S276</t>
  </si>
  <si>
    <t>ますみヶ丘平地林と周辺の小黒川流域</t>
  </si>
  <si>
    <t>S277</t>
  </si>
  <si>
    <t>中山道大湫宿</t>
  </si>
  <si>
    <t>S278</t>
  </si>
  <si>
    <t>恵那四谷里山</t>
  </si>
  <si>
    <t>S281</t>
  </si>
  <si>
    <t>ヤマザクラフイールド</t>
  </si>
  <si>
    <t>S282</t>
  </si>
  <si>
    <t>豊田市自然観察の森</t>
  </si>
  <si>
    <t>S284</t>
  </si>
  <si>
    <t>小泉地区の棚田及び山林</t>
  </si>
  <si>
    <t>S286</t>
  </si>
  <si>
    <t>京都府立丹後海と星の見える丘公園</t>
  </si>
  <si>
    <t>S287</t>
  </si>
  <si>
    <t>精華町</t>
  </si>
  <si>
    <t>S290</t>
  </si>
  <si>
    <t>大山山麓の湿地</t>
  </si>
  <si>
    <t>S293</t>
  </si>
  <si>
    <t>深山公園</t>
  </si>
  <si>
    <t>S297</t>
  </si>
  <si>
    <t>本山東谷</t>
  </si>
  <si>
    <t>S298</t>
  </si>
  <si>
    <t>香川県立森林公園 ドングリランド</t>
  </si>
  <si>
    <t>S300</t>
  </si>
  <si>
    <t>油山市民の森</t>
  </si>
  <si>
    <t>S301</t>
  </si>
  <si>
    <t>木場山とその周辺</t>
  </si>
  <si>
    <t>S303</t>
  </si>
  <si>
    <t>らくだ山周辺</t>
  </si>
  <si>
    <t>S304</t>
  </si>
  <si>
    <t>大分県県民の森</t>
  </si>
  <si>
    <t>S305</t>
  </si>
  <si>
    <t>九重自然教室（さとばる）とその周辺</t>
  </si>
  <si>
    <t>S307</t>
  </si>
  <si>
    <t>げんだぼの森周辺</t>
  </si>
  <si>
    <t>S308</t>
  </si>
  <si>
    <t>北広島市レクリエーションの森</t>
  </si>
  <si>
    <t>S309</t>
  </si>
  <si>
    <t>大野地区の里地里山</t>
  </si>
  <si>
    <t>S310</t>
  </si>
  <si>
    <t>生花の森</t>
  </si>
  <si>
    <t>S311</t>
  </si>
  <si>
    <t>豊北原生花園</t>
  </si>
  <si>
    <t>S312</t>
  </si>
  <si>
    <t>自鏡山</t>
  </si>
  <si>
    <t>S313</t>
  </si>
  <si>
    <t>どんぐりの森</t>
  </si>
  <si>
    <t>S314</t>
  </si>
  <si>
    <t>八面沢</t>
  </si>
  <si>
    <t>S315</t>
  </si>
  <si>
    <t>秋田男鹿琴川</t>
  </si>
  <si>
    <t>S316</t>
  </si>
  <si>
    <t>鹿内里山</t>
  </si>
  <si>
    <t>S317</t>
  </si>
  <si>
    <t>ゆるむしの森</t>
  </si>
  <si>
    <t>S318</t>
  </si>
  <si>
    <t>沢山池の里山</t>
  </si>
  <si>
    <t>S319</t>
  </si>
  <si>
    <t>五箇山菅沼周辺</t>
  </si>
  <si>
    <t>S320</t>
  </si>
  <si>
    <t>辰巳用水三段石垣自然園</t>
  </si>
  <si>
    <t>S321</t>
  </si>
  <si>
    <t>一乗谷朝倉氏遺跡</t>
  </si>
  <si>
    <t>S322</t>
  </si>
  <si>
    <t>西山山麓</t>
  </si>
  <si>
    <t>S323</t>
  </si>
  <si>
    <t>麻機遊水地</t>
  </si>
  <si>
    <t>S324</t>
  </si>
  <si>
    <t>小野</t>
  </si>
  <si>
    <t>S325</t>
  </si>
  <si>
    <t>弥畝の里</t>
  </si>
  <si>
    <t>S326</t>
  </si>
  <si>
    <t>江津湖</t>
  </si>
  <si>
    <t>有</t>
  </si>
  <si>
    <t>ほとんど人工護岸</t>
  </si>
  <si>
    <t>ほぼ無し</t>
    <rPh sb="2" eb="3">
      <t>ナ</t>
    </rPh>
    <phoneticPr fontId="3"/>
  </si>
  <si>
    <t>ｺﾝｸﾘｰﾄや岩盤</t>
  </si>
  <si>
    <t>一部のみ</t>
    <rPh sb="0" eb="2">
      <t>イチブ</t>
    </rPh>
    <phoneticPr fontId="3"/>
  </si>
  <si>
    <t>不明</t>
    <rPh sb="0" eb="2">
      <t>フメイ</t>
    </rPh>
    <phoneticPr fontId="3"/>
  </si>
  <si>
    <t>水面有り</t>
  </si>
  <si>
    <t>有り</t>
    <rPh sb="0" eb="1">
      <t>ア</t>
    </rPh>
    <phoneticPr fontId="3"/>
  </si>
  <si>
    <t>休耕田</t>
    <rPh sb="0" eb="3">
      <t>キュウコウデン</t>
    </rPh>
    <phoneticPr fontId="3"/>
  </si>
  <si>
    <t>小雨</t>
    <rPh sb="0" eb="2">
      <t>コサメ</t>
    </rPh>
    <phoneticPr fontId="3"/>
  </si>
  <si>
    <t>曇</t>
    <rPh sb="0" eb="1">
      <t>クモ</t>
    </rPh>
    <phoneticPr fontId="3"/>
  </si>
  <si>
    <t>晴</t>
    <rPh sb="0" eb="1">
      <t>ハ</t>
    </rPh>
    <phoneticPr fontId="3"/>
  </si>
  <si>
    <t>雨</t>
    <rPh sb="0" eb="1">
      <t>アメ</t>
    </rPh>
    <phoneticPr fontId="3"/>
  </si>
  <si>
    <t>中</t>
  </si>
  <si>
    <t>強</t>
  </si>
  <si>
    <t>雨が降ってきたので途中で中止しました</t>
    <rPh sb="0" eb="1">
      <t>アメ</t>
    </rPh>
    <rPh sb="2" eb="3">
      <t>フ</t>
    </rPh>
    <rPh sb="9" eb="11">
      <t>トチュウ</t>
    </rPh>
    <rPh sb="12" eb="14">
      <t>チュウシ</t>
    </rPh>
    <phoneticPr fontId="3"/>
  </si>
  <si>
    <t>雨が降り風が強くなってきたのでここで調査を中止しました</t>
    <rPh sb="0" eb="1">
      <t>アメ</t>
    </rPh>
    <rPh sb="2" eb="3">
      <t>フ</t>
    </rPh>
    <rPh sb="4" eb="5">
      <t>カゼ</t>
    </rPh>
    <rPh sb="6" eb="7">
      <t>ツヨ</t>
    </rPh>
    <rPh sb="18" eb="20">
      <t>チョウサ</t>
    </rPh>
    <rPh sb="21" eb="23">
      <t>チュウシ</t>
    </rPh>
    <phoneticPr fontId="3"/>
  </si>
  <si>
    <t>チェック表</t>
    <rPh sb="4" eb="5">
      <t>ヒョウ</t>
    </rPh>
    <phoneticPr fontId="3"/>
  </si>
  <si>
    <t>各項目の入力チェック</t>
    <rPh sb="0" eb="3">
      <t>カクコウモク</t>
    </rPh>
    <rPh sb="4" eb="6">
      <t>ニュウリョク</t>
    </rPh>
    <phoneticPr fontId="3"/>
  </si>
  <si>
    <t>[状態について]</t>
    <rPh sb="1" eb="3">
      <t>ジョウタイ</t>
    </rPh>
    <phoneticPr fontId="3"/>
  </si>
  <si>
    <t>○：全て入力済です。</t>
    <rPh sb="2" eb="3">
      <t>スベ</t>
    </rPh>
    <rPh sb="4" eb="6">
      <t>ニュウリョク</t>
    </rPh>
    <rPh sb="6" eb="7">
      <t>スミ</t>
    </rPh>
    <phoneticPr fontId="3"/>
  </si>
  <si>
    <t>△：一部のみ入力済です。未入力や入力エラーとなっている箇所がありますので、ご確認ください。</t>
    <rPh sb="2" eb="4">
      <t>イチブ</t>
    </rPh>
    <rPh sb="6" eb="8">
      <t>ニュウリョク</t>
    </rPh>
    <rPh sb="8" eb="9">
      <t>スミ</t>
    </rPh>
    <rPh sb="12" eb="13">
      <t>ミ</t>
    </rPh>
    <rPh sb="13" eb="15">
      <t>ニュウリョク</t>
    </rPh>
    <rPh sb="16" eb="18">
      <t>ニュウリョク</t>
    </rPh>
    <rPh sb="27" eb="29">
      <t>カショ</t>
    </rPh>
    <rPh sb="38" eb="40">
      <t>カクニン</t>
    </rPh>
    <phoneticPr fontId="3"/>
  </si>
  <si>
    <t>×：入力されていません。ご入力をお願いします。</t>
    <rPh sb="2" eb="4">
      <t>ニュウリョク</t>
    </rPh>
    <rPh sb="13" eb="15">
      <t>ニュウリョク</t>
    </rPh>
    <rPh sb="17" eb="18">
      <t>ネガ</t>
    </rPh>
    <phoneticPr fontId="3"/>
  </si>
  <si>
    <t>シート</t>
    <phoneticPr fontId="3"/>
  </si>
  <si>
    <t>状態</t>
    <rPh sb="0" eb="2">
      <t>ジョウタイ</t>
    </rPh>
    <phoneticPr fontId="3"/>
  </si>
  <si>
    <t>項目別</t>
    <rPh sb="0" eb="2">
      <t>コウモク</t>
    </rPh>
    <rPh sb="2" eb="3">
      <t>ベツ</t>
    </rPh>
    <phoneticPr fontId="3"/>
  </si>
  <si>
    <t>基本情報</t>
    <rPh sb="0" eb="4">
      <t>キホンジョウホウ</t>
    </rPh>
    <phoneticPr fontId="3"/>
  </si>
  <si>
    <t>調査条件</t>
    <rPh sb="0" eb="4">
      <t>チョウサジョウケン</t>
    </rPh>
    <phoneticPr fontId="3"/>
  </si>
  <si>
    <t>特徴的な変化</t>
    <rPh sb="0" eb="3">
      <t>トクチョウテキ</t>
    </rPh>
    <rPh sb="4" eb="6">
      <t>ヘンカ</t>
    </rPh>
    <phoneticPr fontId="3"/>
  </si>
  <si>
    <t>※新たにシートを追加した場合、そのシートの情報は反映されません。</t>
    <rPh sb="1" eb="2">
      <t>アラ</t>
    </rPh>
    <rPh sb="8" eb="10">
      <t>ツイカ</t>
    </rPh>
    <rPh sb="12" eb="14">
      <t>バアイ</t>
    </rPh>
    <rPh sb="21" eb="23">
      <t>ジョウホウ</t>
    </rPh>
    <rPh sb="24" eb="26">
      <t>ハンエイ</t>
    </rPh>
    <phoneticPr fontId="3"/>
  </si>
  <si>
    <t>入力状況</t>
    <rPh sb="0" eb="2">
      <t>ニュウリョク</t>
    </rPh>
    <rPh sb="2" eb="4">
      <t>ジョウキョウ</t>
    </rPh>
    <phoneticPr fontId="3"/>
  </si>
  <si>
    <t>Ⅰ個体数</t>
    <rPh sb="1" eb="4">
      <t>コタイスウ</t>
    </rPh>
    <phoneticPr fontId="3"/>
  </si>
  <si>
    <t>Ⅱ区画環境</t>
    <rPh sb="1" eb="5">
      <t>クカクカンキョウ</t>
    </rPh>
    <phoneticPr fontId="3"/>
  </si>
  <si>
    <r>
      <t>注)</t>
    </r>
    <r>
      <rPr>
        <sz val="10"/>
        <color rgb="FFFF0000"/>
        <rFont val="ＭＳ Ｐゴシック"/>
        <family val="3"/>
        <charset val="128"/>
      </rPr>
      <t>※</t>
    </r>
    <r>
      <rPr>
        <sz val="10"/>
        <rFont val="ＭＳ Ｐゴシック"/>
        <family val="3"/>
        <charset val="128"/>
      </rPr>
      <t>が付記された必須項目は漏れなく入力して下さい</t>
    </r>
    <phoneticPr fontId="3"/>
  </si>
  <si>
    <r>
      <t>サイト番号</t>
    </r>
    <r>
      <rPr>
        <b/>
        <sz val="10.5"/>
        <color rgb="FFFF0000"/>
        <rFont val="ＭＳ Ｐゴシック"/>
        <family val="3"/>
        <charset val="128"/>
      </rPr>
      <t>※</t>
    </r>
    <rPh sb="3" eb="5">
      <t>バンゴウ</t>
    </rPh>
    <phoneticPr fontId="3"/>
  </si>
  <si>
    <r>
      <t>調査年</t>
    </r>
    <r>
      <rPr>
        <b/>
        <sz val="10.5"/>
        <color rgb="FFFF0000"/>
        <rFont val="ＭＳ Ｐゴシック"/>
        <family val="3"/>
        <charset val="128"/>
      </rPr>
      <t>※</t>
    </r>
    <rPh sb="0" eb="2">
      <t>チョウサ</t>
    </rPh>
    <rPh sb="2" eb="3">
      <t>ネン</t>
    </rPh>
    <phoneticPr fontId="3"/>
  </si>
  <si>
    <r>
      <t>調査地区名リスト</t>
    </r>
    <r>
      <rPr>
        <b/>
        <sz val="10.5"/>
        <color rgb="FFFF0000"/>
        <rFont val="ＭＳ Ｐゴシック"/>
        <family val="3"/>
        <charset val="128"/>
      </rPr>
      <t>※</t>
    </r>
    <rPh sb="0" eb="2">
      <t>チョウサ</t>
    </rPh>
    <rPh sb="2" eb="4">
      <t>チク</t>
    </rPh>
    <rPh sb="4" eb="5">
      <t>メイ</t>
    </rPh>
    <phoneticPr fontId="3"/>
  </si>
  <si>
    <r>
      <t>環境変化の有無</t>
    </r>
    <r>
      <rPr>
        <sz val="10.5"/>
        <color rgb="FFFF0000"/>
        <rFont val="ＭＳ Ｐゴシック"/>
        <family val="3"/>
        <charset val="128"/>
      </rPr>
      <t>※</t>
    </r>
    <rPh sb="0" eb="4">
      <t>カンキョウヘンカ</t>
    </rPh>
    <rPh sb="5" eb="7">
      <t>ウム</t>
    </rPh>
    <phoneticPr fontId="3"/>
  </si>
  <si>
    <t>地区名リスト</t>
    <rPh sb="0" eb="3">
      <t>チクメイ</t>
    </rPh>
    <phoneticPr fontId="3"/>
  </si>
  <si>
    <r>
      <t>調査主担当</t>
    </r>
    <r>
      <rPr>
        <sz val="10.5"/>
        <color rgb="FFFF0000"/>
        <rFont val="ＭＳ Ｐゴシック"/>
        <family val="3"/>
        <charset val="128"/>
      </rPr>
      <t>※</t>
    </r>
    <rPh sb="0" eb="2">
      <t>チョウサ</t>
    </rPh>
    <rPh sb="2" eb="3">
      <t>シュ</t>
    </rPh>
    <rPh sb="3" eb="5">
      <t>タントウ</t>
    </rPh>
    <phoneticPr fontId="3"/>
  </si>
  <si>
    <r>
      <t>地区名</t>
    </r>
    <r>
      <rPr>
        <sz val="10.5"/>
        <color rgb="FFFF0000"/>
        <rFont val="ＭＳ Ｐゴシック"/>
        <family val="3"/>
        <charset val="128"/>
      </rPr>
      <t>※</t>
    </r>
    <rPh sb="0" eb="3">
      <t>チクメイ</t>
    </rPh>
    <phoneticPr fontId="3"/>
  </si>
  <si>
    <r>
      <t>区画名</t>
    </r>
    <r>
      <rPr>
        <sz val="10.5"/>
        <color rgb="FFFF0000"/>
        <rFont val="ＭＳ Ｐゴシック"/>
        <family val="3"/>
        <charset val="128"/>
      </rPr>
      <t>※</t>
    </r>
    <rPh sb="0" eb="2">
      <t>クカク</t>
    </rPh>
    <rPh sb="2" eb="3">
      <t>メイ</t>
    </rPh>
    <phoneticPr fontId="3"/>
  </si>
  <si>
    <r>
      <t>調査方法</t>
    </r>
    <r>
      <rPr>
        <sz val="10.5"/>
        <color rgb="FFFF0000"/>
        <rFont val="ＭＳ Ｐゴシック"/>
        <family val="3"/>
        <charset val="128"/>
      </rPr>
      <t>※</t>
    </r>
    <rPh sb="0" eb="2">
      <t>チョウサ</t>
    </rPh>
    <rPh sb="2" eb="4">
      <t>ホウホウ</t>
    </rPh>
    <phoneticPr fontId="3"/>
  </si>
  <si>
    <r>
      <t>区画全体</t>
    </r>
    <r>
      <rPr>
        <sz val="10.5"/>
        <color rgb="FFFF0000"/>
        <rFont val="ＭＳ Ｐゴシック"/>
        <family val="3"/>
        <charset val="128"/>
      </rPr>
      <t>※</t>
    </r>
    <rPh sb="0" eb="2">
      <t>クカク</t>
    </rPh>
    <rPh sb="2" eb="4">
      <t>ゼンタイ</t>
    </rPh>
    <phoneticPr fontId="3"/>
  </si>
  <si>
    <t>※シートごとの各項目にある「状態」（×未入力や△入力中など）の部分をクリックすると、該当項目に飛ぶことができます</t>
    <rPh sb="7" eb="10">
      <t>カクコウモク</t>
    </rPh>
    <rPh sb="14" eb="16">
      <t>ジョウタイ</t>
    </rPh>
    <rPh sb="19" eb="22">
      <t>ミニュウリョク</t>
    </rPh>
    <rPh sb="23" eb="27">
      <t>サンカクニュウリョクチュウ</t>
    </rPh>
    <rPh sb="31" eb="33">
      <t>ブブン</t>
    </rPh>
    <rPh sb="42" eb="44">
      <t>ガイトウ</t>
    </rPh>
    <rPh sb="44" eb="46">
      <t>コウモク</t>
    </rPh>
    <rPh sb="47" eb="48">
      <t>ト</t>
    </rPh>
    <phoneticPr fontId="3"/>
  </si>
  <si>
    <t>地区名リスト</t>
    <rPh sb="0" eb="2">
      <t>チク</t>
    </rPh>
    <rPh sb="2" eb="3">
      <t>メイ</t>
    </rPh>
    <phoneticPr fontId="3"/>
  </si>
  <si>
    <t>調査日ごとの最大個体数</t>
    <rPh sb="0" eb="2">
      <t>チョウサ</t>
    </rPh>
    <rPh sb="2" eb="3">
      <t>ヒ</t>
    </rPh>
    <rPh sb="6" eb="8">
      <t>サイダイ</t>
    </rPh>
    <rPh sb="8" eb="11">
      <t>コタイスウ</t>
    </rPh>
    <phoneticPr fontId="3"/>
  </si>
  <si>
    <t>調査日ごとの最大個体数</t>
    <rPh sb="0" eb="2">
      <t>チョウサ</t>
    </rPh>
    <rPh sb="2" eb="3">
      <t>ビ</t>
    </rPh>
    <rPh sb="6" eb="11">
      <t>サイダイコタイスウ</t>
    </rPh>
    <phoneticPr fontId="3"/>
  </si>
  <si>
    <r>
      <t>調査月日</t>
    </r>
    <r>
      <rPr>
        <sz val="10.5"/>
        <color rgb="FFFF0000"/>
        <rFont val="ＭＳ Ｐゴシック"/>
        <family val="3"/>
        <charset val="128"/>
      </rPr>
      <t>※</t>
    </r>
    <rPh sb="0" eb="2">
      <t>チョウサ</t>
    </rPh>
    <rPh sb="2" eb="4">
      <t>ツキヒ</t>
    </rPh>
    <phoneticPr fontId="3"/>
  </si>
  <si>
    <r>
      <t>調査
参加人数</t>
    </r>
    <r>
      <rPr>
        <sz val="10.5"/>
        <color rgb="FFFF0000"/>
        <rFont val="ＭＳ Ｐゴシック"/>
        <family val="3"/>
        <charset val="128"/>
      </rPr>
      <t>※</t>
    </r>
    <rPh sb="0" eb="2">
      <t>チョウサ</t>
    </rPh>
    <rPh sb="3" eb="5">
      <t>サンカ</t>
    </rPh>
    <rPh sb="5" eb="7">
      <t>ニンズウ</t>
    </rPh>
    <phoneticPr fontId="3"/>
  </si>
  <si>
    <r>
      <t>調査
開始時間</t>
    </r>
    <r>
      <rPr>
        <sz val="10.5"/>
        <color rgb="FFFF0000"/>
        <rFont val="ＭＳ Ｐゴシック"/>
        <family val="3"/>
        <charset val="128"/>
      </rPr>
      <t>※</t>
    </r>
    <rPh sb="0" eb="2">
      <t>チョウサ</t>
    </rPh>
    <rPh sb="3" eb="5">
      <t>カイシ</t>
    </rPh>
    <rPh sb="5" eb="7">
      <t>ジカン</t>
    </rPh>
    <phoneticPr fontId="3"/>
  </si>
  <si>
    <r>
      <t>調査
終了時間</t>
    </r>
    <r>
      <rPr>
        <sz val="10.5"/>
        <color rgb="FFFF0000"/>
        <rFont val="ＭＳ Ｐゴシック"/>
        <family val="3"/>
        <charset val="128"/>
      </rPr>
      <t>※</t>
    </r>
    <rPh sb="0" eb="2">
      <t>チョウサ</t>
    </rPh>
    <rPh sb="3" eb="5">
      <t>シュウリョウ</t>
    </rPh>
    <rPh sb="5" eb="7">
      <t>ジカン</t>
    </rPh>
    <phoneticPr fontId="3"/>
  </si>
  <si>
    <r>
      <t>開始時</t>
    </r>
    <r>
      <rPr>
        <sz val="10.5"/>
        <color rgb="FFFF0000"/>
        <rFont val="ＭＳ Ｐゴシック"/>
        <family val="3"/>
        <charset val="128"/>
      </rPr>
      <t>※</t>
    </r>
    <rPh sb="0" eb="3">
      <t>カイシジ</t>
    </rPh>
    <phoneticPr fontId="3"/>
  </si>
  <si>
    <r>
      <t>調査年月日</t>
    </r>
    <r>
      <rPr>
        <sz val="10.5"/>
        <color rgb="FFFF0000"/>
        <rFont val="ＭＳ Ｐゴシック"/>
        <family val="3"/>
        <charset val="128"/>
      </rPr>
      <t>※</t>
    </r>
    <rPh sb="0" eb="2">
      <t>チョウサ</t>
    </rPh>
    <rPh sb="2" eb="3">
      <t>ネン</t>
    </rPh>
    <rPh sb="3" eb="5">
      <t>ツキヒ</t>
    </rPh>
    <phoneticPr fontId="3"/>
  </si>
  <si>
    <r>
      <t>カウント
開始時間</t>
    </r>
    <r>
      <rPr>
        <sz val="10.5"/>
        <color rgb="FFFF0000"/>
        <rFont val="ＭＳ Ｐゴシック"/>
        <family val="3"/>
        <charset val="128"/>
      </rPr>
      <t>※</t>
    </r>
    <rPh sb="5" eb="7">
      <t>カイシ</t>
    </rPh>
    <rPh sb="7" eb="9">
      <t>ジカン</t>
    </rPh>
    <phoneticPr fontId="3"/>
  </si>
  <si>
    <r>
      <t>個体数</t>
    </r>
    <r>
      <rPr>
        <sz val="10.5"/>
        <color rgb="FFFF0000"/>
        <rFont val="ＭＳ Ｐゴシック"/>
        <family val="3"/>
        <charset val="128"/>
      </rPr>
      <t>※</t>
    </r>
    <rPh sb="0" eb="3">
      <t>コタイスウ</t>
    </rPh>
    <phoneticPr fontId="3"/>
  </si>
  <si>
    <t>↓日付チェック</t>
    <rPh sb="1" eb="3">
      <t>ヒヅケ</t>
    </rPh>
    <phoneticPr fontId="3"/>
  </si>
  <si>
    <t>↓未入力チェック</t>
    <rPh sb="1" eb="4">
      <t>ミニュウリョク</t>
    </rPh>
    <phoneticPr fontId="3"/>
  </si>
  <si>
    <t>↓地区名チェック</t>
    <rPh sb="1" eb="3">
      <t>チク</t>
    </rPh>
    <rPh sb="3" eb="4">
      <t>メイ</t>
    </rPh>
    <phoneticPr fontId="3"/>
  </si>
  <si>
    <t>流水域タイプの有無</t>
    <rPh sb="0" eb="2">
      <t>リュウスイ</t>
    </rPh>
    <rPh sb="2" eb="3">
      <t>イキ</t>
    </rPh>
    <rPh sb="7" eb="9">
      <t>ウム</t>
    </rPh>
    <phoneticPr fontId="3"/>
  </si>
  <si>
    <t>止水域タイプの有無</t>
    <rPh sb="0" eb="2">
      <t>シスイ</t>
    </rPh>
    <rPh sb="2" eb="3">
      <t>イキ</t>
    </rPh>
    <rPh sb="3" eb="4">
      <t>リュウイキ</t>
    </rPh>
    <rPh sb="7" eb="9">
      <t>ウム</t>
    </rPh>
    <phoneticPr fontId="3"/>
  </si>
  <si>
    <t>未入力チェック→</t>
    <rPh sb="0" eb="3">
      <t>ミニュウリョク</t>
    </rPh>
    <phoneticPr fontId="3"/>
  </si>
  <si>
    <r>
      <t>データ入力から提出までの大まかな流れ</t>
    </r>
    <r>
      <rPr>
        <b/>
        <sz val="14"/>
        <color theme="0"/>
        <rFont val="ＭＳ Ｐゴシック"/>
        <family val="3"/>
        <charset val="128"/>
      </rPr>
      <t xml:space="preserve"> (最初にお読みください)</t>
    </r>
    <rPh sb="3" eb="5">
      <t>ニュウリョク</t>
    </rPh>
    <rPh sb="7" eb="9">
      <t>テイシュツ</t>
    </rPh>
    <rPh sb="12" eb="13">
      <t>オオ</t>
    </rPh>
    <rPh sb="16" eb="17">
      <t>ナガ</t>
    </rPh>
    <rPh sb="20" eb="22">
      <t>サイショ</t>
    </rPh>
    <rPh sb="24" eb="25">
      <t>ヨ</t>
    </rPh>
    <phoneticPr fontId="3"/>
  </si>
  <si>
    <t>末尾に注意事項がありますので最後までお読みください</t>
    <rPh sb="0" eb="2">
      <t>マツビ</t>
    </rPh>
    <rPh sb="3" eb="7">
      <t>チュウイジコウ</t>
    </rPh>
    <rPh sb="14" eb="16">
      <t>サイゴ</t>
    </rPh>
    <rPh sb="19" eb="20">
      <t>ヨ</t>
    </rPh>
    <phoneticPr fontId="51"/>
  </si>
  <si>
    <t>手順</t>
    <rPh sb="0" eb="2">
      <t>テジュン</t>
    </rPh>
    <phoneticPr fontId="51"/>
  </si>
  <si>
    <r>
      <rPr>
        <sz val="16"/>
        <color theme="1"/>
        <rFont val="ＭＳ Ｐゴシック"/>
        <family val="3"/>
        <charset val="128"/>
      </rPr>
      <t xml:space="preserve">❶ </t>
    </r>
    <r>
      <rPr>
        <b/>
        <sz val="12"/>
        <color rgb="FFFF0000"/>
        <rFont val="ＭＳ Ｐゴシック"/>
        <family val="3"/>
        <charset val="128"/>
      </rPr>
      <t>&lt;&lt;必ず最初にご入力ください&gt;&gt;</t>
    </r>
    <phoneticPr fontId="44"/>
  </si>
  <si>
    <r>
      <rPr>
        <sz val="16"/>
        <color theme="1"/>
        <rFont val="ＭＳ Ｐゴシック"/>
        <family val="3"/>
        <charset val="128"/>
      </rPr>
      <t>❷</t>
    </r>
    <r>
      <rPr>
        <sz val="14"/>
        <color theme="1"/>
        <rFont val="ＭＳ Ｐゴシック"/>
        <family val="3"/>
        <charset val="128"/>
      </rPr>
      <t xml:space="preserve"> </t>
    </r>
    <r>
      <rPr>
        <u/>
        <sz val="14"/>
        <color theme="1"/>
        <rFont val="ＭＳ Ｐゴシック"/>
        <family val="3"/>
        <charset val="128"/>
      </rPr>
      <t>環境変化の有無</t>
    </r>
    <r>
      <rPr>
        <sz val="14"/>
        <color theme="1"/>
        <rFont val="ＭＳ Ｐゴシック"/>
        <family val="3"/>
        <charset val="128"/>
      </rPr>
      <t>を入力</t>
    </r>
    <r>
      <rPr>
        <sz val="9"/>
        <color theme="1"/>
        <rFont val="ＭＳ Ｐゴシック"/>
        <family val="3"/>
        <charset val="128"/>
      </rPr>
      <t>※</t>
    </r>
    <rPh sb="2" eb="4">
      <t>カンキョウ</t>
    </rPh>
    <rPh sb="4" eb="6">
      <t>ヘンカ</t>
    </rPh>
    <rPh sb="7" eb="9">
      <t>ウム</t>
    </rPh>
    <rPh sb="10" eb="12">
      <t>ニュウリョク</t>
    </rPh>
    <phoneticPr fontId="44"/>
  </si>
  <si>
    <t xml:space="preserve">  ※②③は④の後に入力でもOK</t>
    <rPh sb="8" eb="9">
      <t>アト</t>
    </rPh>
    <rPh sb="10" eb="12">
      <t>ニュウリョク</t>
    </rPh>
    <phoneticPr fontId="44"/>
  </si>
  <si>
    <r>
      <rPr>
        <sz val="16"/>
        <color theme="1"/>
        <rFont val="ＭＳ Ｐゴシック"/>
        <family val="3"/>
        <charset val="128"/>
      </rPr>
      <t xml:space="preserve">❹ </t>
    </r>
    <r>
      <rPr>
        <sz val="14"/>
        <color theme="1"/>
        <rFont val="ＭＳ Ｐゴシック"/>
        <family val="3"/>
        <charset val="128"/>
      </rPr>
      <t>様式(Ⅰ個体数)に</t>
    </r>
    <r>
      <rPr>
        <u/>
        <sz val="14"/>
        <color theme="1"/>
        <rFont val="ＭＳ Ｐゴシック"/>
        <family val="3"/>
        <charset val="128"/>
      </rPr>
      <t>調査主担当者名・調査条件・調査日ごとの最大個体数</t>
    </r>
    <rPh sb="2" eb="4">
      <t>ヨウシキ</t>
    </rPh>
    <rPh sb="6" eb="9">
      <t>コタイスウ</t>
    </rPh>
    <rPh sb="11" eb="16">
      <t>チョウサシュタントウ</t>
    </rPh>
    <rPh sb="16" eb="17">
      <t>シャ</t>
    </rPh>
    <rPh sb="17" eb="18">
      <t>メイ</t>
    </rPh>
    <rPh sb="19" eb="21">
      <t>チョウサ</t>
    </rPh>
    <rPh sb="21" eb="23">
      <t>ジョウケン</t>
    </rPh>
    <rPh sb="24" eb="27">
      <t>チョウサビ</t>
    </rPh>
    <rPh sb="30" eb="35">
      <t>サイダイコタイスウ</t>
    </rPh>
    <phoneticPr fontId="44"/>
  </si>
  <si>
    <r>
      <t>　　および様式(Ⅱ区間環境)に各地区の</t>
    </r>
    <r>
      <rPr>
        <u/>
        <sz val="14"/>
        <color theme="1"/>
        <rFont val="ＭＳ Ｐゴシック"/>
        <family val="3"/>
        <charset val="128"/>
      </rPr>
      <t>区間環境</t>
    </r>
    <r>
      <rPr>
        <sz val="14"/>
        <color theme="1"/>
        <rFont val="ＭＳ Ｐゴシック"/>
        <family val="3"/>
        <charset val="128"/>
      </rPr>
      <t>を入力</t>
    </r>
    <rPh sb="15" eb="18">
      <t>カクチク</t>
    </rPh>
    <rPh sb="19" eb="23">
      <t>クカンカンキョウ</t>
    </rPh>
    <phoneticPr fontId="51"/>
  </si>
  <si>
    <t>　　詳細な入力方法については入力例シートをご参照ください</t>
    <phoneticPr fontId="51"/>
  </si>
  <si>
    <t>　 ”△入力中” もしくは ”×未入力” があったら、該当する項目を再度確認して修正願います</t>
    <phoneticPr fontId="51"/>
  </si>
  <si>
    <t xml:space="preserve">    （ただし、 ”△入力中””×未入力”のままでも問題ない場合があります）</t>
    <phoneticPr fontId="51"/>
  </si>
  <si>
    <t xml:space="preserve"> データをご提出ください</t>
    <rPh sb="6" eb="8">
      <t>テイシュツ</t>
    </rPh>
    <phoneticPr fontId="51"/>
  </si>
  <si>
    <t>　・データ提出の際は、ファイル名が正しいか確認願います（右の記載例参照）</t>
    <rPh sb="5" eb="7">
      <t>テイシュツ</t>
    </rPh>
    <rPh sb="8" eb="9">
      <t>サイ</t>
    </rPh>
    <rPh sb="15" eb="16">
      <t>メイ</t>
    </rPh>
    <rPh sb="17" eb="18">
      <t>タダ</t>
    </rPh>
    <rPh sb="21" eb="23">
      <t>カクニン</t>
    </rPh>
    <rPh sb="23" eb="24">
      <t>ネガ</t>
    </rPh>
    <rPh sb="28" eb="29">
      <t>ミギ</t>
    </rPh>
    <rPh sb="30" eb="33">
      <t>キサイレイ</t>
    </rPh>
    <rPh sb="33" eb="35">
      <t>サンショウ</t>
    </rPh>
    <phoneticPr fontId="3"/>
  </si>
  <si>
    <r>
      <t xml:space="preserve"> ◆ 項目名に</t>
    </r>
    <r>
      <rPr>
        <b/>
        <sz val="13"/>
        <color rgb="FFFF0000"/>
        <rFont val="メイリオ"/>
        <family val="3"/>
        <charset val="128"/>
      </rPr>
      <t>※</t>
    </r>
    <r>
      <rPr>
        <b/>
        <sz val="13"/>
        <color theme="1"/>
        <rFont val="メイリオ"/>
        <family val="3"/>
        <charset val="128"/>
      </rPr>
      <t>が付記された必須項目は、もれなく入力願います</t>
    </r>
    <rPh sb="3" eb="6">
      <t>コウモクメイ</t>
    </rPh>
    <rPh sb="9" eb="11">
      <t>フキ</t>
    </rPh>
    <rPh sb="14" eb="18">
      <t>ヒッスコウモク</t>
    </rPh>
    <rPh sb="24" eb="27">
      <t>ニュウリョクネガ</t>
    </rPh>
    <phoneticPr fontId="51"/>
  </si>
  <si>
    <t>　◆ エラーがあるセルが黄色に着色されます</t>
    <rPh sb="12" eb="14">
      <t>キイロ</t>
    </rPh>
    <phoneticPr fontId="51"/>
  </si>
  <si>
    <r>
      <t xml:space="preserve">  　 未記入・記入間違いの場合、</t>
    </r>
    <r>
      <rPr>
        <u/>
        <sz val="11"/>
        <color theme="1"/>
        <rFont val="ＭＳ Ｐゴシック"/>
        <family val="3"/>
        <charset val="128"/>
      </rPr>
      <t>解析に利用できず集計対象外となる</t>
    </r>
    <r>
      <rPr>
        <sz val="11"/>
        <color theme="1"/>
        <rFont val="ＭＳ Ｐゴシック"/>
        <family val="3"/>
        <charset val="128"/>
      </rPr>
      <t>ためです。
　　　</t>
    </r>
    <phoneticPr fontId="51"/>
  </si>
  <si>
    <t>　 　着色された色によって、下表を参照に入力/修正/確認願います。</t>
    <rPh sb="3" eb="5">
      <t>チャクショク</t>
    </rPh>
    <rPh sb="8" eb="9">
      <t>イロ</t>
    </rPh>
    <rPh sb="14" eb="15">
      <t>シタ</t>
    </rPh>
    <rPh sb="15" eb="16">
      <t>ヒョウ</t>
    </rPh>
    <rPh sb="17" eb="19">
      <t>サンショウ</t>
    </rPh>
    <rPh sb="20" eb="22">
      <t>ニュウリョク</t>
    </rPh>
    <rPh sb="23" eb="25">
      <t>シュウセイ</t>
    </rPh>
    <rPh sb="26" eb="29">
      <t>カクニンネガ</t>
    </rPh>
    <phoneticPr fontId="51"/>
  </si>
  <si>
    <t>　　皆様から提供いただいた貴重なデータをすべて有効活用するため、ご協力お願いします。</t>
    <rPh sb="23" eb="27">
      <t>ユウコウカツヨウ</t>
    </rPh>
    <rPh sb="33" eb="35">
      <t>キョウリョク</t>
    </rPh>
    <rPh sb="36" eb="37">
      <t>ネガ</t>
    </rPh>
    <phoneticPr fontId="51"/>
  </si>
  <si>
    <r>
      <rPr>
        <sz val="16"/>
        <color theme="1"/>
        <rFont val="ＭＳ Ｐゴシック"/>
        <family val="3"/>
        <charset val="128"/>
      </rPr>
      <t xml:space="preserve">❸ </t>
    </r>
    <r>
      <rPr>
        <u/>
        <sz val="14"/>
        <color theme="1"/>
        <rFont val="ＭＳ Ｐゴシック"/>
        <family val="3"/>
        <charset val="128"/>
      </rPr>
      <t>入力状況がすべて”○完了”になった</t>
    </r>
    <r>
      <rPr>
        <sz val="14"/>
        <color theme="1"/>
        <rFont val="ＭＳ Ｐゴシック"/>
        <family val="3"/>
        <charset val="128"/>
      </rPr>
      <t>ことを確認</t>
    </r>
    <r>
      <rPr>
        <sz val="10"/>
        <color theme="1"/>
        <rFont val="ＭＳ Ｐゴシック"/>
        <family val="3"/>
        <charset val="128"/>
      </rPr>
      <t>※</t>
    </r>
    <rPh sb="2" eb="6">
      <t>ニュウリョクジョウキョウ</t>
    </rPh>
    <phoneticPr fontId="44"/>
  </si>
  <si>
    <r>
      <rPr>
        <sz val="16"/>
        <color theme="1"/>
        <rFont val="ＭＳ Ｐゴシック"/>
        <family val="3"/>
        <charset val="128"/>
      </rPr>
      <t xml:space="preserve">❻ </t>
    </r>
    <r>
      <rPr>
        <sz val="14"/>
        <color theme="1"/>
        <rFont val="ＭＳ Ｐゴシック"/>
        <family val="3"/>
        <charset val="128"/>
      </rPr>
      <t>各シートの状態が</t>
    </r>
    <r>
      <rPr>
        <u/>
        <sz val="14"/>
        <color theme="1"/>
        <rFont val="ＭＳ Ｐゴシック"/>
        <family val="3"/>
        <charset val="128"/>
      </rPr>
      <t>すべて”○入力済”になった</t>
    </r>
    <r>
      <rPr>
        <sz val="14"/>
        <color theme="1"/>
        <rFont val="ＭＳ Ｐゴシック"/>
        <family val="3"/>
        <charset val="128"/>
      </rPr>
      <t>ことを確認</t>
    </r>
    <rPh sb="2" eb="3">
      <t>カク</t>
    </rPh>
    <rPh sb="7" eb="9">
      <t>ジョウタイ</t>
    </rPh>
    <rPh sb="15" eb="17">
      <t>ニュウリョク</t>
    </rPh>
    <rPh sb="17" eb="18">
      <t>スミ</t>
    </rPh>
    <rPh sb="26" eb="28">
      <t>カクニン</t>
    </rPh>
    <phoneticPr fontId="44"/>
  </si>
  <si>
    <t>　・新しい地区を設定した、または地区を変更した場合は、地図の提出もお願いいたします</t>
    <rPh sb="2" eb="3">
      <t>アタラ</t>
    </rPh>
    <rPh sb="5" eb="7">
      <t>チク</t>
    </rPh>
    <rPh sb="8" eb="10">
      <t>セッテイ</t>
    </rPh>
    <rPh sb="16" eb="18">
      <t>チク</t>
    </rPh>
    <rPh sb="19" eb="21">
      <t>ヘンコウ</t>
    </rPh>
    <rPh sb="23" eb="25">
      <t>バアイ</t>
    </rPh>
    <rPh sb="27" eb="29">
      <t>チズ</t>
    </rPh>
    <rPh sb="30" eb="32">
      <t>テイシュツ</t>
    </rPh>
    <rPh sb="34" eb="35">
      <t>ネガ</t>
    </rPh>
    <phoneticPr fontId="3"/>
  </si>
  <si>
    <t>S999</t>
  </si>
  <si>
    <t>○○の里山</t>
  </si>
  <si>
    <t>○完了</t>
    <phoneticPr fontId="3"/>
  </si>
  <si>
    <t>気になった変化・結果
（環境、出現種、頻度など）</t>
    <rPh sb="0" eb="1">
      <t>キ</t>
    </rPh>
    <rPh sb="5" eb="7">
      <t>ヘンカ</t>
    </rPh>
    <rPh sb="8" eb="10">
      <t>ケッカ</t>
    </rPh>
    <rPh sb="12" eb="14">
      <t>カンキョウ</t>
    </rPh>
    <rPh sb="15" eb="17">
      <t>シュツゲン</t>
    </rPh>
    <rPh sb="17" eb="18">
      <t>シュ</t>
    </rPh>
    <rPh sb="19" eb="21">
      <t>ヒンド</t>
    </rPh>
    <phoneticPr fontId="1"/>
  </si>
  <si>
    <t>休耕田の管理がされず年々遷移が進行しているからか、ヘイケボタルが少なくなった</t>
    <phoneticPr fontId="3"/>
  </si>
  <si>
    <r>
      <t>流水域</t>
    </r>
    <r>
      <rPr>
        <sz val="10.5"/>
        <color rgb="FFFF0000"/>
        <rFont val="ＭＳ Ｐゴシック"/>
        <family val="3"/>
        <charset val="128"/>
      </rPr>
      <t>※</t>
    </r>
    <rPh sb="0" eb="2">
      <t>リュウスイ</t>
    </rPh>
    <rPh sb="2" eb="3">
      <t>イキ</t>
    </rPh>
    <phoneticPr fontId="3"/>
  </si>
  <si>
    <r>
      <rPr>
        <sz val="11"/>
        <rFont val="ＭＳ Ｐゴシック"/>
        <family val="3"/>
        <charset val="128"/>
      </rPr>
      <t>流水域のタイプ</t>
    </r>
    <r>
      <rPr>
        <sz val="9"/>
        <rFont val="ＭＳ Ｐゴシック"/>
        <family val="3"/>
        <charset val="128"/>
      </rPr>
      <t xml:space="preserve">
</t>
    </r>
    <r>
      <rPr>
        <b/>
        <sz val="8"/>
        <rFont val="ＭＳ Ｐゴシック"/>
        <family val="3"/>
        <charset val="128"/>
      </rPr>
      <t>（含まれるもの全てに○）</t>
    </r>
    <rPh sb="0" eb="2">
      <t>リュウスイ</t>
    </rPh>
    <rPh sb="2" eb="3">
      <t>イキ</t>
    </rPh>
    <rPh sb="15" eb="16">
      <t>スベ</t>
    </rPh>
    <phoneticPr fontId="3"/>
  </si>
  <si>
    <r>
      <t>止水域</t>
    </r>
    <r>
      <rPr>
        <sz val="10.5"/>
        <color rgb="FFFF0000"/>
        <rFont val="ＭＳ Ｐゴシック"/>
        <family val="3"/>
        <charset val="128"/>
      </rPr>
      <t>※</t>
    </r>
    <rPh sb="0" eb="2">
      <t>シスイ</t>
    </rPh>
    <rPh sb="2" eb="3">
      <t>イキ</t>
    </rPh>
    <phoneticPr fontId="3"/>
  </si>
  <si>
    <r>
      <rPr>
        <sz val="11"/>
        <rFont val="ＭＳ Ｐゴシック"/>
        <family val="3"/>
        <charset val="128"/>
      </rPr>
      <t>止水域のタイプ</t>
    </r>
    <r>
      <rPr>
        <sz val="9"/>
        <rFont val="ＭＳ Ｐゴシック"/>
        <family val="3"/>
        <charset val="128"/>
      </rPr>
      <t xml:space="preserve">
</t>
    </r>
    <r>
      <rPr>
        <b/>
        <sz val="8"/>
        <rFont val="ＭＳ Ｐゴシック"/>
        <family val="3"/>
        <charset val="128"/>
      </rPr>
      <t>（含まれるもの全てに○）</t>
    </r>
    <rPh sb="0" eb="2">
      <t>シスイ</t>
    </rPh>
    <rPh sb="2" eb="3">
      <t>イキ</t>
    </rPh>
    <rPh sb="3" eb="4">
      <t>リュウイキ</t>
    </rPh>
    <rPh sb="15" eb="16">
      <t>スベ</t>
    </rPh>
    <phoneticPr fontId="3"/>
  </si>
  <si>
    <t>いいえ</t>
  </si>
  <si>
    <r>
      <t>　</t>
    </r>
    <r>
      <rPr>
        <u/>
        <sz val="14"/>
        <rFont val="ＭＳ Ｐゴシック"/>
        <family val="3"/>
        <charset val="128"/>
      </rPr>
      <t>サイト番号・調査年</t>
    </r>
    <r>
      <rPr>
        <sz val="10"/>
        <rFont val="ＭＳ Ｐゴシック"/>
        <family val="3"/>
        <charset val="128"/>
      </rPr>
      <t>（右図a）</t>
    </r>
    <r>
      <rPr>
        <sz val="14"/>
        <rFont val="ＭＳ Ｐゴシック"/>
        <family val="3"/>
        <charset val="128"/>
      </rPr>
      <t>、</t>
    </r>
    <r>
      <rPr>
        <u/>
        <sz val="14"/>
        <rFont val="ＭＳ Ｐゴシック"/>
        <family val="3"/>
        <charset val="128"/>
      </rPr>
      <t>調査地区名リスト</t>
    </r>
    <r>
      <rPr>
        <sz val="10"/>
        <rFont val="ＭＳ Ｐゴシック"/>
        <family val="3"/>
        <charset val="128"/>
      </rPr>
      <t>（右図b）</t>
    </r>
    <r>
      <rPr>
        <sz val="14"/>
        <rFont val="ＭＳ Ｐゴシック"/>
        <family val="3"/>
        <charset val="128"/>
      </rPr>
      <t>を入力</t>
    </r>
    <rPh sb="18" eb="20">
      <t>チク</t>
    </rPh>
    <rPh sb="30" eb="32">
      <t>ニュウリョク</t>
    </rPh>
    <phoneticPr fontId="51"/>
  </si>
  <si>
    <r>
      <rPr>
        <sz val="16"/>
        <color theme="1"/>
        <rFont val="ＭＳ Ｐゴシック"/>
        <family val="3"/>
        <charset val="128"/>
      </rPr>
      <t>➎</t>
    </r>
    <r>
      <rPr>
        <sz val="14"/>
        <color theme="1"/>
        <rFont val="ＭＳ Ｐゴシック"/>
        <family val="3"/>
        <charset val="128"/>
      </rPr>
      <t xml:space="preserve"> </t>
    </r>
    <r>
      <rPr>
        <u/>
        <sz val="14"/>
        <color theme="1"/>
        <rFont val="ＭＳ Ｐゴシック"/>
        <family val="3"/>
        <charset val="128"/>
      </rPr>
      <t>入力状況がすべて”○完了”になった</t>
    </r>
    <r>
      <rPr>
        <sz val="14"/>
        <color theme="1"/>
        <rFont val="ＭＳ Ｐゴシック"/>
        <family val="3"/>
        <charset val="128"/>
      </rPr>
      <t>ことを確認</t>
    </r>
    <rPh sb="2" eb="6">
      <t>ニュウリョクジョウキョウ</t>
    </rPh>
    <phoneticPr fontId="44"/>
  </si>
  <si>
    <t>"△入力中"や"×未入力"のままでも提出は可能です</t>
    <rPh sb="2" eb="5">
      <t>ニュウリョクチュウ</t>
    </rPh>
    <rPh sb="21" eb="23">
      <t>カノウ</t>
    </rPh>
    <phoneticPr fontId="3"/>
  </si>
  <si>
    <r>
      <rPr>
        <b/>
        <sz val="14"/>
        <color rgb="FFFF0000"/>
        <rFont val="ＭＳ ゴシック"/>
        <family val="3"/>
        <charset val="128"/>
      </rPr>
      <t>必ず</t>
    </r>
    <r>
      <rPr>
        <b/>
        <sz val="14"/>
        <color theme="1"/>
        <rFont val="ＭＳ ゴシック"/>
        <family val="3"/>
        <charset val="128"/>
      </rPr>
      <t>下記❶～❻の手順で入力をお願いします</t>
    </r>
    <r>
      <rPr>
        <sz val="14"/>
        <color theme="1"/>
        <rFont val="ＭＳ ゴシック"/>
        <family val="3"/>
        <charset val="128"/>
      </rPr>
      <t>（❶が未入力の場合、❹は入力できません）</t>
    </r>
    <rPh sb="0" eb="1">
      <t>カナラ</t>
    </rPh>
    <rPh sb="2" eb="4">
      <t>カキ</t>
    </rPh>
    <rPh sb="8" eb="10">
      <t>テジュン</t>
    </rPh>
    <rPh sb="11" eb="13">
      <t>ニュウリョク</t>
    </rPh>
    <rPh sb="15" eb="16">
      <t>ネガ</t>
    </rPh>
    <rPh sb="23" eb="26">
      <t>ミニュウリョク</t>
    </rPh>
    <rPh sb="27" eb="29">
      <t>バアイ</t>
    </rPh>
    <rPh sb="32" eb="34">
      <t>ニュウリョク</t>
    </rPh>
    <phoneticPr fontId="51"/>
  </si>
  <si>
    <t>ご入力、ありがとうございました</t>
    <phoneticPr fontId="3"/>
  </si>
  <si>
    <r>
      <t>モニ1000里地　ホタル類調査　特徴的な変化入力用フォーム</t>
    </r>
    <r>
      <rPr>
        <b/>
        <sz val="10"/>
        <color theme="0"/>
        <rFont val="ＭＳ Ｐゴシック"/>
        <family val="3"/>
        <charset val="128"/>
      </rPr>
      <t>　ver.5.00</t>
    </r>
    <rPh sb="6" eb="8">
      <t>サトチ</t>
    </rPh>
    <rPh sb="12" eb="13">
      <t>ルイ</t>
    </rPh>
    <rPh sb="13" eb="15">
      <t>チョウサ</t>
    </rPh>
    <rPh sb="16" eb="18">
      <t>トクチョウ</t>
    </rPh>
    <rPh sb="18" eb="19">
      <t>テキ</t>
    </rPh>
    <rPh sb="20" eb="22">
      <t>ヘンカ</t>
    </rPh>
    <rPh sb="22" eb="24">
      <t>ニュウリョク</t>
    </rPh>
    <rPh sb="24" eb="25">
      <t>ヨウ</t>
    </rPh>
    <phoneticPr fontId="3"/>
  </si>
  <si>
    <r>
      <t>モニ1000里地　ホタル類調査　結果入力用フォーム　（様式Ⅰ：個体数データ）</t>
    </r>
    <r>
      <rPr>
        <b/>
        <sz val="10"/>
        <rFont val="ＭＳ Ｐゴシック"/>
        <family val="3"/>
        <charset val="128"/>
      </rPr>
      <t>　ver5.00</t>
    </r>
    <rPh sb="6" eb="8">
      <t>サトチ</t>
    </rPh>
    <rPh sb="12" eb="13">
      <t>ルイ</t>
    </rPh>
    <rPh sb="16" eb="18">
      <t>ケッカ</t>
    </rPh>
    <rPh sb="18" eb="20">
      <t>ニュウリョク</t>
    </rPh>
    <rPh sb="20" eb="21">
      <t>ヨウ</t>
    </rPh>
    <rPh sb="27" eb="29">
      <t>ヨウシキ</t>
    </rPh>
    <rPh sb="31" eb="34">
      <t>コタイスウ</t>
    </rPh>
    <phoneticPr fontId="3"/>
  </si>
  <si>
    <r>
      <t>モニ1000里地　ホタル類調査　結果入力用フォーム　（様式Ⅱ：区画環境データ）</t>
    </r>
    <r>
      <rPr>
        <b/>
        <sz val="10"/>
        <rFont val="ＭＳ Ｐゴシック"/>
        <family val="3"/>
        <charset val="128"/>
      </rPr>
      <t>　ver5.00</t>
    </r>
    <rPh sb="6" eb="8">
      <t>サトチ</t>
    </rPh>
    <rPh sb="12" eb="13">
      <t>ルイ</t>
    </rPh>
    <rPh sb="16" eb="18">
      <t>ケッカ</t>
    </rPh>
    <rPh sb="18" eb="20">
      <t>ニュウリョク</t>
    </rPh>
    <rPh sb="20" eb="21">
      <t>ヨウ</t>
    </rPh>
    <rPh sb="27" eb="29">
      <t>ヨウシキ</t>
    </rPh>
    <rPh sb="31" eb="33">
      <t>クカク</t>
    </rPh>
    <rPh sb="33" eb="35">
      <t>カンキョウ</t>
    </rPh>
    <phoneticPr fontId="3"/>
  </si>
  <si>
    <r>
      <t>モニ1000里地　ホタル類調査　結果入力用フォーム</t>
    </r>
    <r>
      <rPr>
        <b/>
        <sz val="10"/>
        <rFont val="ＭＳ Ｐゴシック"/>
        <family val="3"/>
        <charset val="128"/>
      </rPr>
      <t xml:space="preserve"> ver5.00</t>
    </r>
    <rPh sb="12" eb="13">
      <t>ルイ</t>
    </rPh>
    <rPh sb="13" eb="15">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</si>
</sst>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yyyy/m/d;@"/>
    <numFmt numFmtId="178" formatCode="0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b/>
      <sz val="11"/>
      <name val="ＭＳ Ｐゴシック"/>
      <family val="3"/>
      <charset val="128"/>
    </font>
    <font>
      <b/>
      <sz val="9"/>
      <color indexed="81"/>
      <name val="ＭＳ Ｐゴシック"/>
      <family val="3"/>
      <charset val="128"/>
    </font>
    <font>
      <b/>
      <sz val="12"/>
      <name val="ＭＳ Ｐゴシック"/>
      <family val="3"/>
      <charset val="128"/>
    </font>
    <font>
      <b/>
      <sz val="18"/>
      <name val="ＭＳ Ｐゴシック"/>
      <family val="3"/>
      <charset val="128"/>
    </font>
    <font>
      <b/>
      <sz val="10"/>
      <color indexed="53"/>
      <name val="ＭＳ Ｐゴシック"/>
      <family val="3"/>
      <charset val="128"/>
    </font>
    <font>
      <b/>
      <sz val="11"/>
      <color indexed="53"/>
      <name val="ＭＳ Ｐゴシック"/>
      <family val="3"/>
      <charset val="128"/>
    </font>
    <font>
      <b/>
      <sz val="14"/>
      <name val="ＭＳ Ｐゴシック"/>
      <family val="3"/>
      <charset val="128"/>
    </font>
    <font>
      <sz val="9"/>
      <color indexed="81"/>
      <name val="ＭＳ Ｐゴシック"/>
      <family val="3"/>
      <charset val="128"/>
    </font>
    <font>
      <b/>
      <sz val="10"/>
      <color indexed="9"/>
      <name val="ＭＳ Ｐゴシック"/>
      <family val="3"/>
      <charset val="128"/>
    </font>
    <font>
      <b/>
      <sz val="18"/>
      <color theme="0"/>
      <name val="ＭＳ Ｐゴシック"/>
      <family val="3"/>
      <charset val="128"/>
    </font>
    <font>
      <sz val="10"/>
      <color indexed="81"/>
      <name val="MS P ゴシック"/>
      <family val="3"/>
      <charset val="128"/>
    </font>
    <font>
      <b/>
      <sz val="9"/>
      <color indexed="81"/>
      <name val="MS P ゴシック"/>
      <family val="3"/>
      <charset val="128"/>
    </font>
    <font>
      <b/>
      <sz val="11"/>
      <color rgb="FFFF0000"/>
      <name val="ＭＳ Ｐゴシック"/>
      <family val="3"/>
      <charset val="128"/>
    </font>
    <font>
      <b/>
      <sz val="10"/>
      <name val="ＭＳ Ｐゴシック"/>
      <family val="3"/>
      <charset val="128"/>
    </font>
    <font>
      <sz val="9"/>
      <color indexed="81"/>
      <name val="MS P ゴシック"/>
      <family val="3"/>
      <charset val="128"/>
    </font>
    <font>
      <b/>
      <sz val="10"/>
      <color theme="0"/>
      <name val="ＭＳ Ｐゴシック"/>
      <family val="3"/>
      <charset val="128"/>
    </font>
    <font>
      <sz val="11"/>
      <color theme="1"/>
      <name val="ＭＳ Ｐゴシック"/>
      <family val="3"/>
      <charset val="128"/>
    </font>
    <font>
      <b/>
      <sz val="10.5"/>
      <color theme="0"/>
      <name val="ＭＳ Ｐゴシック"/>
      <family val="3"/>
      <charset val="128"/>
    </font>
    <font>
      <b/>
      <sz val="10.5"/>
      <name val="ＭＳ Ｐゴシック"/>
      <family val="3"/>
      <charset val="128"/>
    </font>
    <font>
      <b/>
      <sz val="10.5"/>
      <color theme="1"/>
      <name val="ＭＳ Ｐゴシック"/>
      <family val="3"/>
      <charset val="128"/>
    </font>
    <font>
      <sz val="10.5"/>
      <name val="ＭＳ Ｐゴシック"/>
      <family val="3"/>
      <charset val="128"/>
    </font>
    <font>
      <sz val="12"/>
      <color theme="1"/>
      <name val="ＭＳ Ｐゴシック"/>
      <family val="3"/>
      <charset val="128"/>
    </font>
    <font>
      <b/>
      <sz val="14"/>
      <color indexed="8"/>
      <name val="ＭＳ Ｐゴシック"/>
      <family val="3"/>
      <charset val="128"/>
    </font>
    <font>
      <b/>
      <sz val="10.5"/>
      <color indexed="9"/>
      <name val="ＭＳ Ｐゴシック"/>
      <family val="3"/>
      <charset val="128"/>
    </font>
    <font>
      <sz val="10.5"/>
      <color indexed="8"/>
      <name val="ＭＳ Ｐゴシック"/>
      <family val="3"/>
      <charset val="128"/>
    </font>
    <font>
      <b/>
      <sz val="10.5"/>
      <color rgb="FFFF0000"/>
      <name val="ＭＳ Ｐゴシック"/>
      <family val="3"/>
      <charset val="128"/>
    </font>
    <font>
      <b/>
      <sz val="10.5"/>
      <color indexed="8"/>
      <name val="ＭＳ Ｐゴシック"/>
      <family val="3"/>
      <charset val="128"/>
    </font>
    <font>
      <sz val="10"/>
      <color indexed="55"/>
      <name val="ＭＳ Ｐゴシック"/>
      <family val="3"/>
      <charset val="128"/>
    </font>
    <font>
      <sz val="10.5"/>
      <color rgb="FFFF0000"/>
      <name val="ＭＳ Ｐゴシック"/>
      <family val="3"/>
      <charset val="128"/>
    </font>
    <font>
      <sz val="12"/>
      <name val="平成明朝"/>
      <family val="3"/>
      <charset val="128"/>
    </font>
    <font>
      <b/>
      <sz val="10.5"/>
      <color theme="0" tint="-0.499984740745262"/>
      <name val="ＭＳ Ｐゴシック"/>
      <family val="3"/>
      <charset val="128"/>
    </font>
    <font>
      <b/>
      <sz val="10"/>
      <color rgb="FFFF0000"/>
      <name val="ＭＳ Ｐゴシック"/>
      <family val="3"/>
      <charset val="128"/>
    </font>
    <font>
      <sz val="10"/>
      <color rgb="FFFF0000"/>
      <name val="ＭＳ Ｐゴシック"/>
      <family val="3"/>
      <charset val="128"/>
    </font>
    <font>
      <sz val="6"/>
      <color theme="1"/>
      <name val="ＭＳ Ｐゴシック"/>
      <family val="3"/>
      <charset val="128"/>
    </font>
    <font>
      <b/>
      <sz val="10.5"/>
      <color rgb="FF0070C0"/>
      <name val="ＭＳ Ｐゴシック"/>
      <family val="3"/>
      <charset val="128"/>
    </font>
    <font>
      <u/>
      <sz val="11"/>
      <color theme="10"/>
      <name val="ＭＳ Ｐゴシック"/>
      <family val="3"/>
      <charset val="128"/>
    </font>
    <font>
      <b/>
      <sz val="8"/>
      <name val="ＭＳ Ｐゴシック"/>
      <family val="3"/>
      <charset val="128"/>
    </font>
    <font>
      <sz val="18"/>
      <color theme="3"/>
      <name val="ＭＳ Ｐゴシック"/>
      <family val="2"/>
      <charset val="128"/>
      <scheme val="major"/>
    </font>
    <font>
      <b/>
      <sz val="14"/>
      <color theme="0"/>
      <name val="ＭＳ Ｐゴシック"/>
      <family val="3"/>
      <charset val="128"/>
    </font>
    <font>
      <sz val="18"/>
      <color theme="0"/>
      <name val="ＭＳ Ｐゴシック"/>
      <family val="3"/>
      <charset val="128"/>
    </font>
    <font>
      <sz val="18"/>
      <color theme="1"/>
      <name val="ＭＳ Ｐゴシック"/>
      <family val="3"/>
      <charset val="128"/>
    </font>
    <font>
      <sz val="14"/>
      <color theme="1"/>
      <name val="ＭＳ ゴシック"/>
      <family val="3"/>
      <charset val="128"/>
    </font>
    <font>
      <b/>
      <sz val="14"/>
      <color rgb="FFFF0000"/>
      <name val="ＭＳ ゴシック"/>
      <family val="3"/>
      <charset val="128"/>
    </font>
    <font>
      <b/>
      <sz val="14"/>
      <color theme="1"/>
      <name val="ＭＳ ゴシック"/>
      <family val="3"/>
      <charset val="128"/>
    </font>
    <font>
      <sz val="6"/>
      <name val="ＭＳ Ｐゴシック"/>
      <family val="2"/>
      <charset val="128"/>
      <scheme val="minor"/>
    </font>
    <font>
      <sz val="13"/>
      <color theme="1"/>
      <name val="ＭＳ Ｐゴシック"/>
      <family val="3"/>
      <charset val="128"/>
    </font>
    <font>
      <sz val="13"/>
      <color theme="1"/>
      <name val="ＭＳ ゴシック"/>
      <family val="3"/>
      <charset val="128"/>
    </font>
    <font>
      <b/>
      <sz val="16"/>
      <color theme="0"/>
      <name val="メイリオ"/>
      <family val="3"/>
      <charset val="128"/>
    </font>
    <font>
      <sz val="16"/>
      <color theme="1"/>
      <name val="メイリオ"/>
      <family val="3"/>
      <charset val="128"/>
    </font>
    <font>
      <sz val="14"/>
      <color theme="1"/>
      <name val="ＭＳ Ｐゴシック"/>
      <family val="3"/>
      <charset val="128"/>
    </font>
    <font>
      <sz val="16"/>
      <color theme="1"/>
      <name val="ＭＳ Ｐゴシック"/>
      <family val="3"/>
      <charset val="128"/>
    </font>
    <font>
      <b/>
      <sz val="12"/>
      <color rgb="FFFF0000"/>
      <name val="ＭＳ Ｐゴシック"/>
      <family val="3"/>
      <charset val="128"/>
    </font>
    <font>
      <sz val="14"/>
      <name val="ＭＳ Ｐゴシック"/>
      <family val="3"/>
      <charset val="128"/>
    </font>
    <font>
      <u/>
      <sz val="14"/>
      <name val="ＭＳ Ｐゴシック"/>
      <family val="3"/>
      <charset val="128"/>
    </font>
    <font>
      <u/>
      <sz val="14"/>
      <color theme="1"/>
      <name val="ＭＳ Ｐゴシック"/>
      <family val="3"/>
      <charset val="128"/>
    </font>
    <font>
      <sz val="9"/>
      <color theme="1"/>
      <name val="ＭＳ Ｐゴシック"/>
      <family val="3"/>
      <charset val="128"/>
    </font>
    <font>
      <sz val="10"/>
      <color theme="1"/>
      <name val="ＭＳ Ｐゴシック"/>
      <family val="3"/>
      <charset val="128"/>
    </font>
    <font>
      <b/>
      <sz val="14"/>
      <color theme="1"/>
      <name val="メイリオ"/>
      <family val="3"/>
      <charset val="128"/>
    </font>
    <font>
      <sz val="11"/>
      <color theme="1"/>
      <name val="メイリオ"/>
      <family val="3"/>
      <charset val="128"/>
    </font>
    <font>
      <sz val="11"/>
      <color theme="1"/>
      <name val="ＭＳ ゴシック"/>
      <family val="3"/>
      <charset val="128"/>
    </font>
    <font>
      <sz val="12"/>
      <color theme="1"/>
      <name val="ＭＳ ゴシック"/>
      <family val="3"/>
      <charset val="128"/>
    </font>
    <font>
      <b/>
      <sz val="13"/>
      <color theme="1"/>
      <name val="メイリオ"/>
      <family val="3"/>
      <charset val="128"/>
    </font>
    <font>
      <b/>
      <sz val="13"/>
      <color rgb="FFFF0000"/>
      <name val="メイリオ"/>
      <family val="3"/>
      <charset val="128"/>
    </font>
    <font>
      <u/>
      <sz val="11"/>
      <color theme="1"/>
      <name val="ＭＳ Ｐゴシック"/>
      <family val="3"/>
      <charset val="128"/>
    </font>
  </fonts>
  <fills count="19">
    <fill>
      <patternFill patternType="none"/>
    </fill>
    <fill>
      <patternFill patternType="gray125"/>
    </fill>
    <fill>
      <patternFill patternType="solid">
        <fgColor indexed="43"/>
        <bgColor indexed="64"/>
      </patternFill>
    </fill>
    <fill>
      <patternFill patternType="solid">
        <fgColor theme="8" tint="0.59999389629810485"/>
        <bgColor indexed="64"/>
      </patternFill>
    </fill>
    <fill>
      <patternFill patternType="solid">
        <fgColor rgb="FF0070C0"/>
        <bgColor indexed="64"/>
      </patternFill>
    </fill>
    <fill>
      <patternFill patternType="solid">
        <fgColor theme="1"/>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C0C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rgb="FF99CCFF"/>
        <bgColor indexed="64"/>
      </patternFill>
    </fill>
    <fill>
      <patternFill patternType="solid">
        <fgColor rgb="FFF0F8FA"/>
        <bgColor indexed="64"/>
      </patternFill>
    </fill>
    <fill>
      <patternFill patternType="solid">
        <fgColor theme="8" tint="0.399975585192419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8B725B"/>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6">
    <xf numFmtId="0" fontId="0" fillId="0" borderId="0"/>
    <xf numFmtId="0" fontId="2" fillId="0" borderId="0">
      <alignment vertical="center"/>
    </xf>
    <xf numFmtId="0" fontId="36" fillId="0" borderId="0"/>
    <xf numFmtId="0" fontId="42" fillId="0" borderId="0" applyNumberFormat="0" applyFill="0" applyBorder="0" applyAlignment="0" applyProtection="0"/>
    <xf numFmtId="0" fontId="1" fillId="0" borderId="0">
      <alignment vertical="center"/>
    </xf>
    <xf numFmtId="0" fontId="1" fillId="0" borderId="0">
      <alignment vertical="center"/>
    </xf>
  </cellStyleXfs>
  <cellXfs count="453">
    <xf numFmtId="0" fontId="0" fillId="0" borderId="0" xfId="0"/>
    <xf numFmtId="178" fontId="0" fillId="0" borderId="0" xfId="0" applyNumberFormat="1"/>
    <xf numFmtId="0" fontId="6" fillId="0" borderId="0" xfId="0" applyFont="1" applyFill="1" applyAlignment="1">
      <alignment vertical="center"/>
    </xf>
    <xf numFmtId="0" fontId="11" fillId="0" borderId="9" xfId="0" applyFont="1" applyFill="1" applyBorder="1" applyAlignment="1">
      <alignment vertical="center"/>
    </xf>
    <xf numFmtId="0" fontId="12" fillId="2" borderId="10" xfId="0" applyFont="1" applyFill="1" applyBorder="1" applyAlignment="1">
      <alignment vertical="center"/>
    </xf>
    <xf numFmtId="0" fontId="12" fillId="2" borderId="2" xfId="0" applyFont="1" applyFill="1" applyBorder="1" applyAlignment="1">
      <alignment vertical="center"/>
    </xf>
    <xf numFmtId="0" fontId="12" fillId="2" borderId="11" xfId="0" applyFont="1" applyFill="1" applyBorder="1" applyAlignment="1">
      <alignment vertical="center"/>
    </xf>
    <xf numFmtId="0" fontId="5" fillId="3" borderId="8" xfId="0" applyFont="1" applyFill="1" applyBorder="1" applyAlignment="1">
      <alignment horizontal="center" vertical="top" wrapText="1"/>
    </xf>
    <xf numFmtId="0" fontId="6" fillId="3" borderId="19" xfId="0" applyFont="1" applyFill="1" applyBorder="1" applyAlignment="1">
      <alignment horizontal="center" vertical="center"/>
    </xf>
    <xf numFmtId="0" fontId="4" fillId="3" borderId="20" xfId="0" applyFont="1" applyFill="1" applyBorder="1" applyAlignment="1">
      <alignment vertical="center"/>
    </xf>
    <xf numFmtId="177" fontId="4" fillId="3" borderId="9" xfId="0" applyNumberFormat="1" applyFont="1" applyFill="1" applyBorder="1" applyAlignment="1">
      <alignment horizontal="center" vertical="center"/>
    </xf>
    <xf numFmtId="0" fontId="15" fillId="4" borderId="1" xfId="0" applyFont="1" applyFill="1" applyBorder="1" applyAlignment="1">
      <alignment vertical="center"/>
    </xf>
    <xf numFmtId="0" fontId="11" fillId="0" borderId="18" xfId="0" applyFont="1" applyFill="1" applyBorder="1" applyAlignment="1">
      <alignment vertical="center"/>
    </xf>
    <xf numFmtId="0" fontId="7" fillId="3" borderId="1" xfId="0" applyFont="1" applyFill="1" applyBorder="1" applyAlignment="1">
      <alignment horizontal="center" vertical="center"/>
    </xf>
    <xf numFmtId="0" fontId="27" fillId="0" borderId="0" xfId="0" applyFont="1"/>
    <xf numFmtId="0" fontId="27" fillId="0" borderId="0" xfId="0" applyFont="1" applyFill="1"/>
    <xf numFmtId="0" fontId="10" fillId="0" borderId="0" xfId="2" applyFont="1"/>
    <xf numFmtId="0" fontId="6" fillId="0" borderId="0" xfId="0" applyFont="1"/>
    <xf numFmtId="0" fontId="6" fillId="0" borderId="0" xfId="0" applyFont="1" applyFill="1"/>
    <xf numFmtId="0" fontId="19" fillId="0" borderId="0" xfId="0" applyFont="1" applyFill="1"/>
    <xf numFmtId="0" fontId="32" fillId="0" borderId="0" xfId="0" applyFont="1" applyFill="1"/>
    <xf numFmtId="0" fontId="25" fillId="0" borderId="0" xfId="0" applyFont="1"/>
    <xf numFmtId="0" fontId="32" fillId="0" borderId="0" xfId="2" applyFont="1" applyFill="1" applyAlignment="1">
      <alignment horizontal="left"/>
    </xf>
    <xf numFmtId="0" fontId="24" fillId="4" borderId="0" xfId="0" applyFont="1" applyFill="1" applyAlignment="1">
      <alignment horizontal="left" vertical="center"/>
    </xf>
    <xf numFmtId="0" fontId="27" fillId="4" borderId="0" xfId="0" applyFont="1" applyFill="1" applyAlignment="1">
      <alignment horizontal="left" vertical="center"/>
    </xf>
    <xf numFmtId="0" fontId="35" fillId="4" borderId="0" xfId="0" applyFont="1" applyFill="1" applyAlignment="1">
      <alignment horizontal="left" vertical="center"/>
    </xf>
    <xf numFmtId="0" fontId="27" fillId="3" borderId="26" xfId="0" applyFont="1" applyFill="1" applyBorder="1" applyAlignment="1">
      <alignment horizontal="center" vertical="center"/>
    </xf>
    <xf numFmtId="0" fontId="27" fillId="3" borderId="35" xfId="0" applyFont="1" applyFill="1" applyBorder="1" applyAlignment="1">
      <alignment horizontal="center" vertical="center"/>
    </xf>
    <xf numFmtId="0" fontId="25" fillId="10" borderId="4" xfId="0" applyFont="1" applyFill="1" applyBorder="1" applyAlignment="1" applyProtection="1">
      <alignment horizontal="center" vertical="center"/>
    </xf>
    <xf numFmtId="0" fontId="27" fillId="3" borderId="15" xfId="0" applyFont="1" applyFill="1" applyBorder="1" applyAlignment="1">
      <alignment horizontal="center" vertical="center"/>
    </xf>
    <xf numFmtId="0" fontId="27" fillId="10" borderId="37" xfId="0" applyFont="1" applyFill="1" applyBorder="1" applyAlignment="1">
      <alignment horizontal="center" vertical="center"/>
    </xf>
    <xf numFmtId="0" fontId="4" fillId="0" borderId="0" xfId="0" applyFont="1" applyAlignment="1" applyProtection="1">
      <alignment horizontal="left"/>
      <protection locked="0"/>
    </xf>
    <xf numFmtId="0" fontId="23" fillId="0" borderId="0" xfId="1" applyFont="1" applyProtection="1">
      <alignment vertical="center"/>
      <protection locked="0"/>
    </xf>
    <xf numFmtId="0" fontId="24" fillId="6" borderId="1" xfId="1" applyFont="1" applyFill="1" applyBorder="1" applyAlignment="1" applyProtection="1">
      <alignment vertical="center"/>
      <protection locked="0"/>
    </xf>
    <xf numFmtId="0" fontId="26" fillId="0" borderId="12" xfId="1" applyFont="1" applyFill="1" applyBorder="1" applyAlignment="1" applyProtection="1">
      <alignment horizontal="left" vertical="center"/>
      <protection locked="0"/>
    </xf>
    <xf numFmtId="0" fontId="24" fillId="6" borderId="4" xfId="1" applyFont="1" applyFill="1" applyBorder="1" applyAlignment="1" applyProtection="1">
      <alignment vertical="center"/>
      <protection locked="0"/>
    </xf>
    <xf numFmtId="0" fontId="26" fillId="0" borderId="1" xfId="1" applyFont="1" applyFill="1" applyBorder="1" applyAlignment="1" applyProtection="1">
      <alignment horizontal="left" vertical="center"/>
      <protection locked="0"/>
    </xf>
    <xf numFmtId="0" fontId="27" fillId="12" borderId="36" xfId="2" applyFont="1" applyFill="1" applyBorder="1" applyAlignment="1" applyProtection="1">
      <alignment horizontal="center"/>
      <protection locked="0"/>
    </xf>
    <xf numFmtId="0" fontId="4" fillId="12" borderId="1" xfId="0" applyFont="1" applyFill="1" applyBorder="1" applyAlignment="1" applyProtection="1">
      <alignment horizontal="center" vertical="center"/>
      <protection locked="0"/>
    </xf>
    <xf numFmtId="0" fontId="27" fillId="12" borderId="1" xfId="2" applyFont="1" applyFill="1" applyBorder="1" applyAlignment="1" applyProtection="1">
      <alignment horizontal="center" vertical="center"/>
      <protection locked="0"/>
    </xf>
    <xf numFmtId="0" fontId="7" fillId="0" borderId="1" xfId="0" applyFont="1" applyBorder="1" applyAlignment="1" applyProtection="1">
      <alignment horizontal="center" vertical="center"/>
    </xf>
    <xf numFmtId="0" fontId="25" fillId="0" borderId="0" xfId="0" applyFont="1" applyFill="1" applyBorder="1" applyAlignment="1" applyProtection="1">
      <alignment vertical="center" wrapText="1"/>
      <protection locked="0"/>
    </xf>
    <xf numFmtId="0" fontId="28" fillId="0" borderId="1" xfId="1" applyFont="1" applyBorder="1" applyAlignment="1" applyProtection="1">
      <alignment horizontal="center" vertical="center"/>
      <protection locked="0"/>
    </xf>
    <xf numFmtId="0" fontId="41" fillId="0" borderId="0" xfId="0" applyFont="1" applyAlignment="1">
      <alignment horizontal="left"/>
    </xf>
    <xf numFmtId="0" fontId="4" fillId="3" borderId="10" xfId="0" applyFont="1" applyFill="1" applyBorder="1" applyAlignment="1">
      <alignment horizontal="center"/>
    </xf>
    <xf numFmtId="0" fontId="4" fillId="3" borderId="7" xfId="0" applyFont="1" applyFill="1" applyBorder="1" applyAlignment="1">
      <alignment horizontal="center"/>
    </xf>
    <xf numFmtId="0" fontId="42" fillId="10" borderId="40" xfId="3" applyFill="1" applyBorder="1" applyAlignment="1">
      <alignment horizontal="center" vertical="center"/>
    </xf>
    <xf numFmtId="0" fontId="42" fillId="10" borderId="41" xfId="3" applyFill="1" applyBorder="1" applyAlignment="1">
      <alignment horizontal="center" vertical="center"/>
    </xf>
    <xf numFmtId="0" fontId="4" fillId="3" borderId="42" xfId="0" applyFont="1" applyFill="1" applyBorder="1" applyAlignment="1">
      <alignment horizontal="center" wrapText="1"/>
    </xf>
    <xf numFmtId="0" fontId="25" fillId="14" borderId="54" xfId="0" applyFont="1" applyFill="1" applyBorder="1" applyAlignment="1" applyProtection="1">
      <alignment horizontal="center" vertical="center" wrapText="1"/>
      <protection locked="0"/>
    </xf>
    <xf numFmtId="0" fontId="25" fillId="14" borderId="55" xfId="0" applyFont="1" applyFill="1" applyBorder="1" applyAlignment="1" applyProtection="1">
      <alignment horizontal="center" vertical="center" wrapText="1"/>
      <protection locked="0"/>
    </xf>
    <xf numFmtId="0" fontId="38" fillId="0" borderId="0" xfId="0" applyFont="1" applyAlignment="1" applyProtection="1">
      <alignment vertical="center"/>
    </xf>
    <xf numFmtId="0" fontId="42" fillId="10" borderId="4" xfId="3" applyFill="1" applyBorder="1" applyAlignment="1">
      <alignment horizontal="center" vertical="center"/>
    </xf>
    <xf numFmtId="0" fontId="42" fillId="10" borderId="1" xfId="3" applyFill="1" applyBorder="1" applyAlignment="1">
      <alignment horizontal="center" vertical="center"/>
    </xf>
    <xf numFmtId="0" fontId="42" fillId="10" borderId="38" xfId="3" applyFill="1" applyBorder="1" applyAlignment="1">
      <alignment horizontal="center" vertical="center"/>
    </xf>
    <xf numFmtId="0" fontId="42" fillId="10" borderId="43" xfId="3" applyFill="1" applyBorder="1" applyAlignment="1">
      <alignment horizontal="center" vertical="center"/>
    </xf>
    <xf numFmtId="0" fontId="27" fillId="0" borderId="4" xfId="1" applyFont="1" applyFill="1" applyBorder="1" applyAlignment="1" applyProtection="1">
      <protection locked="0"/>
    </xf>
    <xf numFmtId="0" fontId="27" fillId="0" borderId="0" xfId="1" applyFont="1" applyFill="1" applyBorder="1" applyAlignment="1" applyProtection="1">
      <protection locked="0"/>
    </xf>
    <xf numFmtId="0" fontId="27" fillId="7" borderId="1" xfId="1" applyFont="1" applyFill="1" applyBorder="1" applyAlignment="1" applyProtection="1">
      <alignment horizontal="center" vertical="center" wrapText="1"/>
      <protection locked="0"/>
    </xf>
    <xf numFmtId="0" fontId="23" fillId="8" borderId="1" xfId="1" applyFont="1" applyFill="1" applyBorder="1" applyAlignment="1" applyProtection="1">
      <alignment vertical="center" wrapText="1"/>
      <protection locked="0"/>
    </xf>
    <xf numFmtId="0" fontId="19" fillId="0" borderId="0" xfId="1" applyFont="1" applyAlignment="1" applyProtection="1">
      <alignment horizontal="left" vertical="center"/>
    </xf>
    <xf numFmtId="0" fontId="19" fillId="0" borderId="0" xfId="0" applyFont="1" applyAlignment="1" applyProtection="1">
      <alignment vertical="center"/>
    </xf>
    <xf numFmtId="0" fontId="1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0" xfId="0" applyFont="1" applyFill="1" applyAlignment="1" applyProtection="1">
      <alignment vertical="center"/>
      <protection locked="0"/>
    </xf>
    <xf numFmtId="0" fontId="29" fillId="0" borderId="0" xfId="0" applyFont="1" applyAlignment="1" applyProtection="1">
      <alignment horizontal="center" vertical="center"/>
      <protection locked="0"/>
    </xf>
    <xf numFmtId="0" fontId="27" fillId="0" borderId="0" xfId="0" applyFont="1" applyFill="1" applyBorder="1" applyAlignment="1" applyProtection="1">
      <alignment vertical="center"/>
      <protection locked="0"/>
    </xf>
    <xf numFmtId="0" fontId="27" fillId="0" borderId="0" xfId="0" applyFont="1" applyFill="1" applyAlignment="1" applyProtection="1">
      <alignment vertical="center"/>
      <protection locked="0"/>
    </xf>
    <xf numFmtId="0" fontId="27" fillId="0" borderId="0" xfId="0" applyFont="1" applyProtection="1">
      <protection locked="0"/>
    </xf>
    <xf numFmtId="0" fontId="27" fillId="12" borderId="4" xfId="0" applyFont="1" applyFill="1" applyBorder="1" applyAlignment="1" applyProtection="1">
      <alignment horizontal="center" vertical="center"/>
      <protection locked="0"/>
    </xf>
    <xf numFmtId="0" fontId="27" fillId="0" borderId="0" xfId="0" applyFont="1" applyFill="1" applyBorder="1" applyProtection="1">
      <protection locked="0"/>
    </xf>
    <xf numFmtId="0" fontId="27" fillId="0" borderId="0" xfId="0" applyFont="1" applyFill="1" applyProtection="1">
      <protection locked="0"/>
    </xf>
    <xf numFmtId="0" fontId="31" fillId="0" borderId="0" xfId="0" applyFont="1" applyFill="1" applyBorder="1" applyAlignment="1" applyProtection="1">
      <alignment horizontal="center" vertical="top"/>
      <protection locked="0"/>
    </xf>
    <xf numFmtId="0" fontId="27" fillId="0" borderId="0" xfId="0" applyFont="1" applyFill="1" applyBorder="1" applyAlignment="1" applyProtection="1">
      <alignment vertical="top" wrapText="1"/>
      <protection locked="0"/>
    </xf>
    <xf numFmtId="0" fontId="31" fillId="0" borderId="0" xfId="0" applyFont="1" applyFill="1" applyBorder="1" applyAlignment="1" applyProtection="1">
      <alignment vertical="top" wrapText="1"/>
      <protection locked="0"/>
    </xf>
    <xf numFmtId="0" fontId="30" fillId="4" borderId="18" xfId="0" applyFont="1" applyFill="1" applyBorder="1" applyAlignment="1" applyProtection="1">
      <alignment horizontal="center" vertical="center"/>
      <protection locked="0"/>
    </xf>
    <xf numFmtId="0" fontId="27" fillId="4" borderId="18" xfId="0" applyFont="1" applyFill="1" applyBorder="1" applyAlignment="1" applyProtection="1">
      <alignment vertical="center"/>
      <protection locked="0"/>
    </xf>
    <xf numFmtId="0" fontId="33" fillId="4" borderId="18" xfId="0" applyFont="1" applyFill="1" applyBorder="1" applyAlignment="1" applyProtection="1">
      <alignment vertical="center"/>
      <protection locked="0"/>
    </xf>
    <xf numFmtId="0" fontId="33" fillId="4" borderId="18" xfId="0" applyFont="1" applyFill="1" applyBorder="1" applyAlignment="1" applyProtection="1">
      <alignment horizontal="right" vertical="center"/>
      <protection locked="0"/>
    </xf>
    <xf numFmtId="0" fontId="27" fillId="3" borderId="4" xfId="0" applyFont="1" applyFill="1" applyBorder="1" applyAlignment="1" applyProtection="1">
      <alignment horizontal="center" vertical="center"/>
      <protection locked="0"/>
    </xf>
    <xf numFmtId="176" fontId="27" fillId="0" borderId="1" xfId="0" applyNumberFormat="1"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 xfId="0" applyFont="1" applyBorder="1" applyAlignment="1" applyProtection="1">
      <alignment horizontal="left" vertical="center"/>
      <protection locked="0"/>
    </xf>
    <xf numFmtId="20" fontId="27" fillId="0" borderId="3" xfId="0" applyNumberFormat="1" applyFont="1" applyBorder="1" applyAlignment="1" applyProtection="1">
      <alignment horizontal="center" vertical="center"/>
      <protection locked="0"/>
    </xf>
    <xf numFmtId="20" fontId="27" fillId="0" borderId="1" xfId="0" applyNumberFormat="1" applyFont="1" applyBorder="1" applyAlignment="1" applyProtection="1">
      <alignment horizontal="center" vertical="center"/>
      <protection locked="0"/>
    </xf>
    <xf numFmtId="0" fontId="27" fillId="0" borderId="1" xfId="0" applyFont="1" applyBorder="1" applyAlignment="1" applyProtection="1">
      <alignment vertical="top" wrapText="1"/>
      <protection locked="0"/>
    </xf>
    <xf numFmtId="176" fontId="27" fillId="0" borderId="1" xfId="0" applyNumberFormat="1" applyFont="1" applyBorder="1" applyAlignment="1" applyProtection="1">
      <alignment horizontal="center"/>
      <protection locked="0"/>
    </xf>
    <xf numFmtId="0" fontId="27" fillId="0" borderId="1" xfId="0" applyFont="1" applyBorder="1" applyAlignment="1" applyProtection="1">
      <alignment horizontal="center"/>
      <protection locked="0"/>
    </xf>
    <xf numFmtId="0" fontId="27" fillId="0" borderId="1" xfId="0" applyFont="1" applyBorder="1" applyAlignment="1" applyProtection="1">
      <alignment horizontal="left"/>
      <protection locked="0"/>
    </xf>
    <xf numFmtId="0" fontId="31" fillId="0" borderId="0" xfId="0" applyFont="1" applyAlignment="1" applyProtection="1">
      <alignment horizontal="left" vertical="top"/>
      <protection locked="0"/>
    </xf>
    <xf numFmtId="0" fontId="31" fillId="0" borderId="0" xfId="0" applyFont="1" applyAlignment="1" applyProtection="1">
      <alignment vertical="center"/>
      <protection locked="0"/>
    </xf>
    <xf numFmtId="0" fontId="27" fillId="0" borderId="0" xfId="0" applyFont="1" applyAlignment="1" applyProtection="1">
      <alignment vertical="center"/>
      <protection locked="0"/>
    </xf>
    <xf numFmtId="0" fontId="31" fillId="0" borderId="0" xfId="0" applyFont="1" applyAlignment="1" applyProtection="1">
      <alignment horizontal="right" vertical="center"/>
      <protection locked="0"/>
    </xf>
    <xf numFmtId="0" fontId="30" fillId="4" borderId="18" xfId="0" applyFont="1" applyFill="1" applyBorder="1" applyAlignment="1" applyProtection="1">
      <alignment vertical="center"/>
      <protection locked="0"/>
    </xf>
    <xf numFmtId="0" fontId="27" fillId="4" borderId="18" xfId="0" applyFont="1" applyFill="1" applyBorder="1" applyProtection="1">
      <protection locked="0"/>
    </xf>
    <xf numFmtId="0" fontId="4" fillId="3" borderId="1" xfId="0" applyFont="1" applyFill="1" applyBorder="1" applyAlignment="1" applyProtection="1">
      <alignment horizontal="left"/>
      <protection locked="0"/>
    </xf>
    <xf numFmtId="0" fontId="34" fillId="3" borderId="1" xfId="0" applyFont="1" applyFill="1" applyBorder="1" applyAlignment="1" applyProtection="1">
      <alignment horizontal="center"/>
      <protection locked="0"/>
    </xf>
    <xf numFmtId="176" fontId="27" fillId="0" borderId="3" xfId="0" applyNumberFormat="1" applyFont="1" applyBorder="1" applyAlignment="1" applyProtection="1">
      <alignment horizontal="center" vertical="center"/>
      <protection locked="0"/>
    </xf>
    <xf numFmtId="0" fontId="27" fillId="0" borderId="1" xfId="0" applyFont="1" applyBorder="1" applyAlignment="1" applyProtection="1">
      <alignment vertical="center"/>
      <protection locked="0"/>
    </xf>
    <xf numFmtId="0" fontId="27" fillId="0" borderId="4" xfId="0" applyFont="1" applyBorder="1" applyAlignment="1" applyProtection="1">
      <alignment vertical="center"/>
      <protection locked="0"/>
    </xf>
    <xf numFmtId="0" fontId="0" fillId="0" borderId="0" xfId="0" applyFont="1" applyProtection="1">
      <protection locked="0"/>
    </xf>
    <xf numFmtId="0" fontId="0" fillId="0" borderId="0" xfId="0" applyFont="1" applyFill="1" applyProtection="1">
      <protection locked="0"/>
    </xf>
    <xf numFmtId="0" fontId="38" fillId="0" borderId="0" xfId="0" applyFont="1" applyAlignment="1" applyProtection="1">
      <alignment horizontal="left" vertical="center"/>
    </xf>
    <xf numFmtId="0" fontId="0" fillId="0" borderId="0" xfId="0" applyFont="1" applyBorder="1" applyAlignment="1" applyProtection="1">
      <alignment vertical="center"/>
      <protection locked="0"/>
    </xf>
    <xf numFmtId="0" fontId="10" fillId="0" borderId="0" xfId="0" applyFont="1" applyFill="1" applyAlignment="1" applyProtection="1">
      <alignment horizontal="center" vertical="center"/>
      <protection locked="0"/>
    </xf>
    <xf numFmtId="0" fontId="13" fillId="0" borderId="0" xfId="0" applyFont="1" applyAlignment="1" applyProtection="1">
      <alignment horizontal="center" vertical="center"/>
      <protection locked="0"/>
    </xf>
    <xf numFmtId="0" fontId="27" fillId="0" borderId="0" xfId="0" applyFont="1" applyFill="1" applyBorder="1" applyAlignment="1" applyProtection="1">
      <alignment horizontal="left" vertical="top"/>
      <protection locked="0"/>
    </xf>
    <xf numFmtId="176" fontId="27" fillId="0" borderId="0" xfId="0" applyNumberFormat="1" applyFont="1" applyFill="1" applyBorder="1" applyAlignment="1" applyProtection="1">
      <alignment horizontal="left" vertical="center"/>
      <protection locked="0"/>
    </xf>
    <xf numFmtId="0" fontId="25" fillId="0" borderId="0" xfId="0" applyFont="1" applyFill="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7" fillId="4" borderId="5" xfId="0" applyFont="1" applyFill="1" applyBorder="1" applyAlignment="1" applyProtection="1">
      <alignment horizontal="center" vertical="center"/>
      <protection locked="0"/>
    </xf>
    <xf numFmtId="0" fontId="27" fillId="4" borderId="5" xfId="0" applyFont="1" applyFill="1" applyBorder="1" applyAlignment="1" applyProtection="1">
      <alignment vertical="center"/>
      <protection locked="0"/>
    </xf>
    <xf numFmtId="0" fontId="27" fillId="4" borderId="8" xfId="0" applyFont="1" applyFill="1" applyBorder="1" applyAlignment="1" applyProtection="1">
      <alignment vertical="center"/>
      <protection locked="0"/>
    </xf>
    <xf numFmtId="0" fontId="27" fillId="4" borderId="0" xfId="0" applyFont="1" applyFill="1" applyAlignment="1" applyProtection="1">
      <alignment vertical="center"/>
      <protection locked="0"/>
    </xf>
    <xf numFmtId="0" fontId="25" fillId="0" borderId="6"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0" fontId="25" fillId="0" borderId="7" xfId="0" applyFont="1" applyBorder="1" applyAlignment="1" applyProtection="1">
      <alignment horizontal="center" vertical="center"/>
      <protection locked="0"/>
    </xf>
    <xf numFmtId="0" fontId="27" fillId="3" borderId="2" xfId="0" applyFont="1" applyFill="1" applyBorder="1" applyAlignment="1" applyProtection="1">
      <alignment vertical="center"/>
      <protection locked="0"/>
    </xf>
    <xf numFmtId="0" fontId="27" fillId="0" borderId="21"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3" borderId="25" xfId="0" applyFont="1" applyFill="1" applyBorder="1" applyAlignment="1" applyProtection="1">
      <alignment horizontal="center" vertical="center" wrapText="1"/>
      <protection locked="0"/>
    </xf>
    <xf numFmtId="0" fontId="27" fillId="0" borderId="24" xfId="0" applyFont="1" applyBorder="1" applyAlignment="1" applyProtection="1">
      <alignment horizontal="center" vertical="center"/>
      <protection locked="0"/>
    </xf>
    <xf numFmtId="0" fontId="27" fillId="3" borderId="24" xfId="0" applyFont="1" applyFill="1" applyBorder="1" applyAlignment="1" applyProtection="1">
      <alignment horizontal="center" vertical="center" wrapText="1"/>
      <protection locked="0"/>
    </xf>
    <xf numFmtId="0" fontId="27" fillId="3" borderId="22" xfId="0" applyFont="1" applyFill="1" applyBorder="1" applyAlignment="1" applyProtection="1">
      <alignment horizontal="center" vertical="center" wrapText="1"/>
      <protection locked="0"/>
    </xf>
    <xf numFmtId="0" fontId="27" fillId="0" borderId="22" xfId="0" applyFont="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27" fillId="0" borderId="1" xfId="0" applyFont="1" applyBorder="1" applyAlignment="1" applyProtection="1">
      <alignment horizontal="left" vertical="top" wrapText="1"/>
      <protection locked="0"/>
    </xf>
    <xf numFmtId="0" fontId="4" fillId="0" borderId="0" xfId="0" applyFont="1" applyBorder="1" applyAlignment="1" applyProtection="1">
      <alignment vertical="center"/>
      <protection locked="0"/>
    </xf>
    <xf numFmtId="0" fontId="9"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32" fillId="0" borderId="0" xfId="0" applyFont="1" applyFill="1" applyAlignment="1" applyProtection="1">
      <alignment vertical="center"/>
    </xf>
    <xf numFmtId="0" fontId="16" fillId="16" borderId="0" xfId="4" applyFont="1" applyFill="1" applyAlignment="1">
      <alignment vertical="center"/>
    </xf>
    <xf numFmtId="0" fontId="46" fillId="16" borderId="0" xfId="4" applyFont="1" applyFill="1" applyAlignment="1">
      <alignment vertical="center"/>
    </xf>
    <xf numFmtId="0" fontId="47" fillId="0" borderId="0" xfId="4" applyFont="1" applyAlignment="1">
      <alignment vertical="center"/>
    </xf>
    <xf numFmtId="0" fontId="23" fillId="0" borderId="0" xfId="4" applyFont="1">
      <alignment vertical="center"/>
    </xf>
    <xf numFmtId="0" fontId="48" fillId="0" borderId="0" xfId="4" applyFont="1">
      <alignment vertical="center"/>
    </xf>
    <xf numFmtId="0" fontId="52" fillId="0" borderId="0" xfId="4" applyFont="1">
      <alignment vertical="center"/>
    </xf>
    <xf numFmtId="0" fontId="53" fillId="0" borderId="0" xfId="4" applyFont="1">
      <alignment vertical="center"/>
    </xf>
    <xf numFmtId="0" fontId="23" fillId="10" borderId="0" xfId="4" applyFont="1" applyFill="1">
      <alignment vertical="center"/>
    </xf>
    <xf numFmtId="0" fontId="56" fillId="10" borderId="0" xfId="4" applyFont="1" applyFill="1" applyAlignment="1"/>
    <xf numFmtId="0" fontId="56" fillId="10" borderId="0" xfId="4" applyFont="1" applyFill="1">
      <alignment vertical="center"/>
    </xf>
    <xf numFmtId="0" fontId="23" fillId="17" borderId="0" xfId="4" applyFont="1" applyFill="1">
      <alignment vertical="center"/>
    </xf>
    <xf numFmtId="0" fontId="59" fillId="10" borderId="0" xfId="4" applyFont="1" applyFill="1">
      <alignment vertical="center"/>
    </xf>
    <xf numFmtId="0" fontId="56" fillId="0" borderId="0" xfId="4" applyFont="1">
      <alignment vertical="center"/>
    </xf>
    <xf numFmtId="0" fontId="56" fillId="17" borderId="0" xfId="4" applyFont="1" applyFill="1">
      <alignment vertical="center"/>
    </xf>
    <xf numFmtId="0" fontId="56" fillId="10" borderId="0" xfId="4" applyFont="1" applyFill="1" applyAlignment="1">
      <alignment vertical="center"/>
    </xf>
    <xf numFmtId="0" fontId="28" fillId="10" borderId="0" xfId="4" applyFont="1" applyFill="1">
      <alignment vertical="center"/>
    </xf>
    <xf numFmtId="0" fontId="64" fillId="10" borderId="0" xfId="4" applyFont="1" applyFill="1" applyAlignment="1"/>
    <xf numFmtId="0" fontId="65" fillId="10" borderId="0" xfId="4" applyFont="1" applyFill="1">
      <alignment vertical="center"/>
    </xf>
    <xf numFmtId="0" fontId="66" fillId="10" borderId="0" xfId="4" applyFont="1" applyFill="1" applyAlignment="1">
      <alignment vertical="center"/>
    </xf>
    <xf numFmtId="0" fontId="23" fillId="10" borderId="0" xfId="4" applyFont="1" applyFill="1" applyAlignment="1">
      <alignment vertical="center"/>
    </xf>
    <xf numFmtId="0" fontId="23" fillId="0" borderId="0" xfId="4" applyFont="1" applyAlignment="1">
      <alignment vertical="center"/>
    </xf>
    <xf numFmtId="0" fontId="66" fillId="10" borderId="0" xfId="4" applyFont="1" applyFill="1" applyAlignment="1">
      <alignment vertical="top"/>
    </xf>
    <xf numFmtId="0" fontId="67" fillId="18" borderId="0" xfId="4" applyFont="1" applyFill="1">
      <alignment vertical="center"/>
    </xf>
    <xf numFmtId="0" fontId="68" fillId="10" borderId="0" xfId="4" applyFont="1" applyFill="1">
      <alignment vertical="center"/>
    </xf>
    <xf numFmtId="0" fontId="23" fillId="10" borderId="0" xfId="4" applyFont="1" applyFill="1" applyBorder="1">
      <alignment vertical="center"/>
    </xf>
    <xf numFmtId="0" fontId="68" fillId="10" borderId="0" xfId="4" applyFont="1" applyFill="1" applyBorder="1" applyAlignment="1">
      <alignment vertical="center"/>
    </xf>
    <xf numFmtId="0" fontId="23" fillId="10" borderId="0" xfId="4" applyFont="1" applyFill="1" applyAlignment="1">
      <alignment vertical="top"/>
    </xf>
    <xf numFmtId="0" fontId="23" fillId="10" borderId="0" xfId="4" applyFont="1" applyFill="1" applyBorder="1" applyAlignment="1">
      <alignment vertical="top"/>
    </xf>
    <xf numFmtId="0" fontId="28" fillId="18" borderId="0" xfId="4" applyFont="1" applyFill="1">
      <alignment vertical="center"/>
    </xf>
    <xf numFmtId="0" fontId="19" fillId="0" borderId="0" xfId="5" applyFont="1" applyAlignment="1" applyProtection="1">
      <alignment horizontal="left" vertical="center"/>
    </xf>
    <xf numFmtId="0" fontId="7" fillId="10" borderId="1" xfId="0" applyFont="1" applyFill="1" applyBorder="1" applyAlignment="1" applyProtection="1">
      <alignment horizontal="center" vertical="center"/>
    </xf>
    <xf numFmtId="0" fontId="32" fillId="0" borderId="0" xfId="0" applyFont="1" applyAlignment="1" applyProtection="1">
      <alignment vertical="center"/>
    </xf>
    <xf numFmtId="0" fontId="37" fillId="0" borderId="0" xfId="2" applyFont="1" applyFill="1" applyAlignment="1">
      <alignment horizontal="center"/>
    </xf>
    <xf numFmtId="0" fontId="31" fillId="3" borderId="1"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27" fillId="12" borderId="1" xfId="0" applyFont="1" applyFill="1" applyBorder="1" applyAlignment="1" applyProtection="1">
      <alignment horizontal="center" vertical="center"/>
      <protection locked="0"/>
    </xf>
    <xf numFmtId="0" fontId="23" fillId="0" borderId="0" xfId="5" applyFont="1" applyProtection="1">
      <alignment vertical="center"/>
    </xf>
    <xf numFmtId="0" fontId="4" fillId="0" borderId="0" xfId="0" applyFont="1" applyAlignment="1" applyProtection="1">
      <alignment horizontal="left"/>
    </xf>
    <xf numFmtId="0" fontId="24" fillId="6" borderId="1" xfId="5" applyFont="1" applyFill="1" applyBorder="1" applyAlignment="1" applyProtection="1">
      <alignment vertical="center"/>
    </xf>
    <xf numFmtId="0" fontId="26" fillId="0" borderId="12" xfId="5" applyFont="1" applyFill="1" applyBorder="1" applyAlignment="1" applyProtection="1">
      <alignment horizontal="left" vertical="center"/>
    </xf>
    <xf numFmtId="0" fontId="27" fillId="12" borderId="36" xfId="2" applyFont="1" applyFill="1" applyBorder="1" applyAlignment="1" applyProtection="1">
      <alignment horizontal="center"/>
    </xf>
    <xf numFmtId="0" fontId="4" fillId="12" borderId="1" xfId="0" applyFont="1" applyFill="1" applyBorder="1" applyAlignment="1" applyProtection="1">
      <alignment horizontal="center" vertical="center"/>
    </xf>
    <xf numFmtId="0" fontId="24" fillId="6" borderId="4" xfId="5" applyFont="1" applyFill="1" applyBorder="1" applyAlignment="1" applyProtection="1">
      <alignment vertical="center"/>
    </xf>
    <xf numFmtId="0" fontId="27" fillId="12" borderId="1" xfId="2" applyFont="1" applyFill="1" applyBorder="1" applyAlignment="1" applyProtection="1">
      <alignment horizontal="center" vertical="center"/>
    </xf>
    <xf numFmtId="0" fontId="26" fillId="0" borderId="1" xfId="5" applyFont="1" applyFill="1" applyBorder="1" applyAlignment="1" applyProtection="1">
      <alignment horizontal="left" vertical="center"/>
    </xf>
    <xf numFmtId="0" fontId="27" fillId="0" borderId="4" xfId="5" applyFont="1" applyFill="1" applyBorder="1" applyAlignment="1" applyProtection="1"/>
    <xf numFmtId="0" fontId="27" fillId="0" borderId="0" xfId="5" applyFont="1" applyFill="1" applyBorder="1" applyAlignment="1" applyProtection="1"/>
    <xf numFmtId="0" fontId="25" fillId="0" borderId="0" xfId="0" applyFont="1" applyFill="1" applyBorder="1" applyAlignment="1" applyProtection="1">
      <alignment vertical="center" wrapText="1"/>
    </xf>
    <xf numFmtId="0" fontId="27" fillId="7" borderId="1" xfId="5" applyFont="1" applyFill="1" applyBorder="1" applyAlignment="1" applyProtection="1">
      <alignment horizontal="center" vertical="center" wrapText="1"/>
    </xf>
    <xf numFmtId="0" fontId="28" fillId="0" borderId="1" xfId="5" applyFont="1" applyBorder="1" applyAlignment="1" applyProtection="1">
      <alignment horizontal="center" vertical="center"/>
    </xf>
    <xf numFmtId="0" fontId="23" fillId="8" borderId="1" xfId="5" applyFont="1" applyFill="1" applyBorder="1" applyAlignment="1" applyProtection="1">
      <alignment vertical="center" wrapText="1"/>
    </xf>
    <xf numFmtId="0" fontId="25" fillId="14" borderId="53" xfId="0" applyFont="1" applyFill="1" applyBorder="1" applyAlignment="1" applyProtection="1">
      <alignment horizontal="center" vertical="center" wrapText="1"/>
    </xf>
    <xf numFmtId="0" fontId="25" fillId="14" borderId="54" xfId="0" applyFont="1" applyFill="1" applyBorder="1" applyAlignment="1" applyProtection="1">
      <alignment horizontal="center" vertical="center" wrapText="1"/>
    </xf>
    <xf numFmtId="0" fontId="10" fillId="0" borderId="0" xfId="0" applyFont="1" applyFill="1" applyAlignment="1" applyProtection="1">
      <alignment vertical="center"/>
    </xf>
    <xf numFmtId="0" fontId="0" fillId="0" borderId="0" xfId="0" applyFont="1" applyAlignment="1" applyProtection="1">
      <alignment vertical="center"/>
    </xf>
    <xf numFmtId="0" fontId="0" fillId="0" borderId="0" xfId="0" applyFont="1" applyFill="1" applyAlignment="1" applyProtection="1">
      <alignment vertical="center"/>
    </xf>
    <xf numFmtId="0" fontId="29" fillId="0" borderId="0" xfId="0" applyFont="1" applyAlignment="1" applyProtection="1">
      <alignment horizontal="center" vertical="center"/>
    </xf>
    <xf numFmtId="0" fontId="27" fillId="0" borderId="0" xfId="0" applyFont="1" applyFill="1" applyBorder="1" applyAlignment="1" applyProtection="1">
      <alignment vertical="center"/>
    </xf>
    <xf numFmtId="0" fontId="27" fillId="0" borderId="0" xfId="0" applyFont="1" applyFill="1" applyAlignment="1" applyProtection="1">
      <alignment vertical="center"/>
    </xf>
    <xf numFmtId="0" fontId="27" fillId="0" borderId="0" xfId="0" applyFont="1" applyProtection="1"/>
    <xf numFmtId="0" fontId="27" fillId="12" borderId="4" xfId="0" applyFont="1" applyFill="1" applyBorder="1" applyAlignment="1" applyProtection="1">
      <alignment horizontal="center" vertical="center"/>
    </xf>
    <xf numFmtId="0" fontId="27" fillId="12" borderId="1" xfId="0" applyFont="1" applyFill="1" applyBorder="1" applyAlignment="1" applyProtection="1">
      <alignment horizontal="center" vertical="center"/>
    </xf>
    <xf numFmtId="0" fontId="27" fillId="0" borderId="0" xfId="0" applyFont="1" applyFill="1" applyBorder="1" applyProtection="1"/>
    <xf numFmtId="0" fontId="27" fillId="0" borderId="0" xfId="0" applyFont="1" applyFill="1" applyProtection="1"/>
    <xf numFmtId="0" fontId="31" fillId="0" borderId="0" xfId="0" applyFont="1" applyFill="1" applyBorder="1" applyAlignment="1" applyProtection="1">
      <alignment horizontal="center" vertical="top"/>
    </xf>
    <xf numFmtId="0" fontId="27" fillId="0" borderId="0" xfId="0" applyFont="1" applyFill="1" applyBorder="1" applyAlignment="1" applyProtection="1">
      <alignment vertical="top" wrapText="1"/>
    </xf>
    <xf numFmtId="0" fontId="31" fillId="0" borderId="0" xfId="0" applyFont="1" applyFill="1" applyBorder="1" applyAlignment="1" applyProtection="1">
      <alignment vertical="top" wrapText="1"/>
    </xf>
    <xf numFmtId="0" fontId="30" fillId="4" borderId="18" xfId="0" applyFont="1" applyFill="1" applyBorder="1" applyAlignment="1" applyProtection="1">
      <alignment horizontal="center" vertical="center"/>
    </xf>
    <xf numFmtId="0" fontId="27" fillId="4" borderId="18" xfId="0" applyFont="1" applyFill="1" applyBorder="1" applyAlignment="1" applyProtection="1">
      <alignment vertical="center"/>
    </xf>
    <xf numFmtId="0" fontId="33" fillId="4" borderId="18" xfId="0" applyFont="1" applyFill="1" applyBorder="1" applyAlignment="1" applyProtection="1">
      <alignment vertical="center"/>
    </xf>
    <xf numFmtId="0" fontId="33" fillId="4" borderId="18" xfId="0" applyFont="1" applyFill="1" applyBorder="1" applyAlignment="1" applyProtection="1">
      <alignment horizontal="right" vertical="center"/>
    </xf>
    <xf numFmtId="0" fontId="31" fillId="3" borderId="1" xfId="0" applyFont="1" applyFill="1" applyBorder="1" applyAlignment="1" applyProtection="1">
      <alignment horizontal="center" vertical="center"/>
    </xf>
    <xf numFmtId="0" fontId="31" fillId="3" borderId="4" xfId="0" applyFont="1" applyFill="1" applyBorder="1" applyAlignment="1" applyProtection="1">
      <alignment horizontal="center" vertical="center"/>
    </xf>
    <xf numFmtId="0" fontId="27" fillId="3" borderId="4" xfId="0" applyFont="1" applyFill="1" applyBorder="1" applyAlignment="1" applyProtection="1">
      <alignment horizontal="center" vertical="center"/>
    </xf>
    <xf numFmtId="176" fontId="27" fillId="0" borderId="1" xfId="0" applyNumberFormat="1" applyFont="1" applyBorder="1" applyAlignment="1" applyProtection="1">
      <alignment horizontal="center" vertical="center"/>
    </xf>
    <xf numFmtId="0" fontId="27" fillId="0" borderId="1" xfId="0" applyFont="1" applyBorder="1" applyAlignment="1" applyProtection="1">
      <alignment horizontal="center" vertical="center"/>
    </xf>
    <xf numFmtId="0" fontId="27" fillId="0" borderId="1" xfId="0" applyFont="1" applyBorder="1" applyAlignment="1" applyProtection="1">
      <alignment horizontal="left" vertical="center"/>
    </xf>
    <xf numFmtId="20" fontId="27" fillId="0" borderId="3" xfId="0" applyNumberFormat="1" applyFont="1" applyBorder="1" applyAlignment="1" applyProtection="1">
      <alignment horizontal="center" vertical="center"/>
    </xf>
    <xf numFmtId="20" fontId="27" fillId="0" borderId="1" xfId="0" applyNumberFormat="1" applyFont="1" applyBorder="1" applyAlignment="1" applyProtection="1">
      <alignment horizontal="center" vertical="center"/>
    </xf>
    <xf numFmtId="0" fontId="27" fillId="0" borderId="1" xfId="0" applyFont="1" applyBorder="1" applyAlignment="1" applyProtection="1">
      <alignment vertical="top" wrapText="1"/>
    </xf>
    <xf numFmtId="176" fontId="27" fillId="0" borderId="1" xfId="0" applyNumberFormat="1" applyFont="1" applyBorder="1" applyAlignment="1" applyProtection="1">
      <alignment horizontal="center"/>
    </xf>
    <xf numFmtId="0" fontId="27" fillId="0" borderId="1" xfId="0" applyFont="1" applyBorder="1" applyAlignment="1" applyProtection="1">
      <alignment horizontal="center"/>
    </xf>
    <xf numFmtId="0" fontId="27" fillId="0" borderId="1" xfId="0" applyFont="1" applyBorder="1" applyAlignment="1" applyProtection="1">
      <alignment horizontal="left"/>
    </xf>
    <xf numFmtId="0" fontId="31" fillId="0" borderId="1" xfId="0" applyFont="1" applyBorder="1" applyAlignment="1" applyProtection="1">
      <alignment horizontal="left" vertical="top"/>
    </xf>
    <xf numFmtId="0" fontId="31" fillId="0" borderId="1" xfId="0" applyFont="1" applyBorder="1" applyAlignment="1" applyProtection="1">
      <alignment vertical="center"/>
    </xf>
    <xf numFmtId="0" fontId="27" fillId="0" borderId="1" xfId="0" applyFont="1" applyBorder="1" applyAlignment="1" applyProtection="1">
      <alignment vertical="center"/>
    </xf>
    <xf numFmtId="0" fontId="31" fillId="0" borderId="1" xfId="0" applyFont="1" applyBorder="1" applyAlignment="1" applyProtection="1">
      <alignment horizontal="right" vertical="center"/>
    </xf>
    <xf numFmtId="0" fontId="31" fillId="0" borderId="0" xfId="0" applyFont="1" applyAlignment="1" applyProtection="1">
      <alignment horizontal="left" vertical="top"/>
    </xf>
    <xf numFmtId="0" fontId="31" fillId="0" borderId="0" xfId="0" applyFont="1" applyAlignment="1" applyProtection="1">
      <alignment vertical="center"/>
    </xf>
    <xf numFmtId="0" fontId="27" fillId="0" borderId="0" xfId="0" applyFont="1" applyAlignment="1" applyProtection="1">
      <alignment vertical="center"/>
    </xf>
    <xf numFmtId="0" fontId="31" fillId="0" borderId="0" xfId="0" applyFont="1" applyAlignment="1" applyProtection="1">
      <alignment horizontal="right" vertical="center"/>
    </xf>
    <xf numFmtId="0" fontId="30" fillId="4" borderId="18" xfId="0" applyFont="1" applyFill="1" applyBorder="1" applyAlignment="1" applyProtection="1">
      <alignment vertical="center"/>
    </xf>
    <xf numFmtId="0" fontId="27" fillId="4" borderId="18" xfId="0" applyFont="1" applyFill="1" applyBorder="1" applyProtection="1"/>
    <xf numFmtId="0" fontId="4" fillId="3" borderId="1" xfId="0" applyFont="1" applyFill="1" applyBorder="1" applyAlignment="1" applyProtection="1">
      <alignment horizontal="left"/>
    </xf>
    <xf numFmtId="0" fontId="34" fillId="3" borderId="1" xfId="0" applyFont="1" applyFill="1" applyBorder="1" applyAlignment="1" applyProtection="1">
      <alignment horizontal="center"/>
    </xf>
    <xf numFmtId="176" fontId="27" fillId="0" borderId="3" xfId="0" applyNumberFormat="1" applyFont="1" applyBorder="1" applyAlignment="1" applyProtection="1">
      <alignment horizontal="center" vertical="center"/>
    </xf>
    <xf numFmtId="0" fontId="27" fillId="0" borderId="4" xfId="0" applyFont="1" applyBorder="1" applyAlignment="1" applyProtection="1">
      <alignment vertical="center"/>
    </xf>
    <xf numFmtId="0" fontId="5" fillId="0" borderId="4" xfId="0" applyFont="1" applyBorder="1" applyAlignment="1" applyProtection="1">
      <alignment horizontal="left"/>
    </xf>
    <xf numFmtId="0" fontId="5" fillId="0" borderId="5" xfId="0" applyFont="1" applyBorder="1" applyAlignment="1" applyProtection="1">
      <alignment horizontal="left"/>
    </xf>
    <xf numFmtId="0" fontId="5" fillId="0" borderId="8" xfId="0" applyFont="1" applyBorder="1" applyAlignment="1" applyProtection="1">
      <alignment horizontal="left"/>
    </xf>
    <xf numFmtId="0" fontId="0" fillId="0" borderId="0" xfId="0" applyFont="1" applyProtection="1"/>
    <xf numFmtId="0" fontId="0" fillId="0" borderId="0" xfId="0" applyFont="1" applyFill="1" applyProtection="1"/>
    <xf numFmtId="0" fontId="0" fillId="0" borderId="0" xfId="0" applyFont="1" applyBorder="1" applyAlignment="1" applyProtection="1">
      <alignment vertical="center"/>
    </xf>
    <xf numFmtId="0" fontId="10" fillId="0" borderId="0" xfId="0" applyFont="1" applyFill="1" applyAlignment="1" applyProtection="1">
      <alignment horizontal="center" vertical="center"/>
    </xf>
    <xf numFmtId="0" fontId="13" fillId="0" borderId="0" xfId="0" applyFont="1" applyAlignment="1" applyProtection="1">
      <alignment horizontal="center" vertical="center"/>
    </xf>
    <xf numFmtId="0" fontId="27" fillId="0" borderId="0" xfId="0" applyFont="1" applyFill="1" applyBorder="1" applyAlignment="1" applyProtection="1">
      <alignment horizontal="left" vertical="top"/>
    </xf>
    <xf numFmtId="176" fontId="27" fillId="0" borderId="0" xfId="0" applyNumberFormat="1" applyFont="1" applyFill="1" applyBorder="1" applyAlignment="1" applyProtection="1">
      <alignment horizontal="left" vertical="center"/>
    </xf>
    <xf numFmtId="0" fontId="25" fillId="0" borderId="0" xfId="0" applyFont="1" applyFill="1" applyAlignment="1" applyProtection="1">
      <alignment horizontal="center" vertical="center"/>
    </xf>
    <xf numFmtId="0" fontId="25" fillId="0" borderId="0" xfId="0" applyFont="1" applyFill="1" applyBorder="1" applyAlignment="1" applyProtection="1">
      <alignment horizontal="right" vertical="center"/>
    </xf>
    <xf numFmtId="0" fontId="27" fillId="4" borderId="5" xfId="0" applyFont="1" applyFill="1" applyBorder="1" applyAlignment="1" applyProtection="1">
      <alignment horizontal="center" vertical="center"/>
    </xf>
    <xf numFmtId="0" fontId="27" fillId="4" borderId="5" xfId="0" applyFont="1" applyFill="1" applyBorder="1" applyAlignment="1" applyProtection="1">
      <alignment vertical="center"/>
    </xf>
    <xf numFmtId="0" fontId="25" fillId="10" borderId="6" xfId="0" applyFont="1" applyFill="1" applyBorder="1" applyAlignment="1" applyProtection="1">
      <alignment horizontal="center" vertical="center"/>
    </xf>
    <xf numFmtId="0" fontId="25" fillId="0" borderId="6" xfId="0" applyFont="1" applyBorder="1" applyAlignment="1" applyProtection="1">
      <alignment horizontal="center" vertical="center"/>
    </xf>
    <xf numFmtId="0" fontId="25" fillId="10" borderId="3" xfId="0" applyFont="1" applyFill="1" applyBorder="1" applyAlignment="1" applyProtection="1">
      <alignment horizontal="center" vertical="center"/>
    </xf>
    <xf numFmtId="0" fontId="25" fillId="0" borderId="3" xfId="0" applyFont="1" applyBorder="1" applyAlignment="1" applyProtection="1">
      <alignment horizontal="center" vertical="center"/>
    </xf>
    <xf numFmtId="0" fontId="27" fillId="0" borderId="0" xfId="0" applyFont="1" applyBorder="1" applyAlignment="1" applyProtection="1">
      <alignment vertical="center"/>
    </xf>
    <xf numFmtId="0" fontId="25" fillId="10" borderId="7" xfId="0" applyFont="1" applyFill="1" applyBorder="1" applyAlignment="1" applyProtection="1">
      <alignment horizontal="center" vertical="center"/>
    </xf>
    <xf numFmtId="0" fontId="25" fillId="0" borderId="7" xfId="0" applyFont="1" applyBorder="1" applyAlignment="1" applyProtection="1">
      <alignment horizontal="center" vertical="center"/>
    </xf>
    <xf numFmtId="0" fontId="27" fillId="3" borderId="2" xfId="0" applyFont="1" applyFill="1" applyBorder="1" applyAlignment="1" applyProtection="1">
      <alignment vertical="center"/>
    </xf>
    <xf numFmtId="0" fontId="27" fillId="10" borderId="21" xfId="0" applyFont="1" applyFill="1" applyBorder="1" applyAlignment="1" applyProtection="1">
      <alignment horizontal="center" vertical="center"/>
    </xf>
    <xf numFmtId="0" fontId="27" fillId="0" borderId="21" xfId="0" applyFont="1" applyBorder="1" applyAlignment="1" applyProtection="1">
      <alignment horizontal="center" vertical="center"/>
    </xf>
    <xf numFmtId="0" fontId="27" fillId="10" borderId="23" xfId="0" applyFont="1" applyFill="1" applyBorder="1" applyAlignment="1" applyProtection="1">
      <alignment horizontal="center" vertical="center"/>
    </xf>
    <xf numFmtId="0" fontId="27" fillId="0" borderId="23" xfId="0" applyFont="1" applyBorder="1" applyAlignment="1" applyProtection="1">
      <alignment horizontal="center" vertical="center"/>
    </xf>
    <xf numFmtId="0" fontId="27" fillId="10" borderId="25" xfId="0" applyFont="1" applyFill="1" applyBorder="1" applyAlignment="1" applyProtection="1">
      <alignment horizontal="center" vertical="center"/>
    </xf>
    <xf numFmtId="0" fontId="27" fillId="0" borderId="25" xfId="0" applyFont="1" applyBorder="1" applyAlignment="1" applyProtection="1">
      <alignment horizontal="center" vertical="center"/>
    </xf>
    <xf numFmtId="0" fontId="27" fillId="3" borderId="25" xfId="0" applyFont="1" applyFill="1" applyBorder="1" applyAlignment="1" applyProtection="1">
      <alignment horizontal="center" vertical="center" wrapText="1"/>
    </xf>
    <xf numFmtId="0" fontId="27" fillId="10" borderId="24" xfId="0" applyFont="1" applyFill="1" applyBorder="1" applyAlignment="1" applyProtection="1">
      <alignment horizontal="center" vertical="center"/>
    </xf>
    <xf numFmtId="0" fontId="27" fillId="0" borderId="24" xfId="0" applyFont="1" applyBorder="1" applyAlignment="1" applyProtection="1">
      <alignment horizontal="center" vertical="center"/>
    </xf>
    <xf numFmtId="0" fontId="27" fillId="12" borderId="24" xfId="0" applyFont="1" applyFill="1" applyBorder="1" applyAlignment="1" applyProtection="1">
      <alignment horizontal="center" vertical="center"/>
    </xf>
    <xf numFmtId="0" fontId="27" fillId="3" borderId="24" xfId="0" applyFont="1" applyFill="1" applyBorder="1" applyAlignment="1" applyProtection="1">
      <alignment horizontal="center" vertical="center" wrapText="1"/>
    </xf>
    <xf numFmtId="0" fontId="27" fillId="3" borderId="22" xfId="0" applyFont="1" applyFill="1" applyBorder="1" applyAlignment="1" applyProtection="1">
      <alignment horizontal="center" vertical="center" wrapText="1"/>
    </xf>
    <xf numFmtId="0" fontId="27" fillId="10" borderId="22" xfId="0" applyFont="1" applyFill="1" applyBorder="1" applyAlignment="1" applyProtection="1">
      <alignment horizontal="center" vertical="center"/>
    </xf>
    <xf numFmtId="0" fontId="27" fillId="0" borderId="22" xfId="0" applyFont="1" applyBorder="1" applyAlignment="1" applyProtection="1">
      <alignment horizontal="center" vertical="center"/>
    </xf>
    <xf numFmtId="0" fontId="27" fillId="12" borderId="22" xfId="0" applyFont="1" applyFill="1" applyBorder="1" applyAlignment="1" applyProtection="1">
      <alignment horizontal="center" vertical="center"/>
    </xf>
    <xf numFmtId="0" fontId="27" fillId="10" borderId="1"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27" fillId="10" borderId="1" xfId="0" applyFont="1" applyFill="1" applyBorder="1" applyAlignment="1" applyProtection="1">
      <alignment horizontal="left" vertical="top" wrapText="1"/>
    </xf>
    <xf numFmtId="0" fontId="27" fillId="0" borderId="1" xfId="0" applyFont="1" applyBorder="1" applyAlignment="1" applyProtection="1">
      <alignment horizontal="left" vertical="top" wrapText="1"/>
    </xf>
    <xf numFmtId="0" fontId="4" fillId="0" borderId="0" xfId="0" applyFont="1" applyBorder="1" applyAlignment="1" applyProtection="1">
      <alignment vertical="center"/>
    </xf>
    <xf numFmtId="0" fontId="9" fillId="0" borderId="0" xfId="0"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40" fillId="9" borderId="0" xfId="1" applyFont="1" applyFill="1" applyAlignment="1" applyProtection="1">
      <alignment horizontal="left" vertical="center"/>
    </xf>
    <xf numFmtId="0" fontId="40" fillId="9" borderId="0" xfId="1" applyFont="1" applyFill="1" applyBorder="1" applyAlignment="1" applyProtection="1">
      <alignment horizontal="left" vertical="center"/>
    </xf>
    <xf numFmtId="0" fontId="40" fillId="9" borderId="0" xfId="1" applyFont="1" applyFill="1" applyBorder="1" applyAlignment="1" applyProtection="1">
      <alignment horizontal="center" vertical="center"/>
    </xf>
    <xf numFmtId="0" fontId="40" fillId="9" borderId="0" xfId="1" applyFont="1" applyFill="1" applyAlignment="1" applyProtection="1">
      <alignment horizontal="center" vertical="center"/>
    </xf>
    <xf numFmtId="0" fontId="40" fillId="0" borderId="0" xfId="1" applyFont="1" applyAlignment="1" applyProtection="1">
      <alignment horizontal="left" vertical="center"/>
    </xf>
    <xf numFmtId="0" fontId="3" fillId="9" borderId="0" xfId="0" applyFont="1" applyFill="1" applyAlignment="1" applyProtection="1">
      <alignment horizontal="center" vertical="center"/>
    </xf>
    <xf numFmtId="0" fontId="3" fillId="9" borderId="0" xfId="0" applyFont="1" applyFill="1" applyAlignment="1" applyProtection="1">
      <alignment vertical="center"/>
    </xf>
    <xf numFmtId="0" fontId="3" fillId="9" borderId="0" xfId="0" applyFont="1" applyFill="1" applyBorder="1" applyAlignment="1" applyProtection="1">
      <alignment horizontal="center"/>
    </xf>
    <xf numFmtId="0" fontId="3" fillId="9" borderId="0" xfId="0" applyFont="1" applyFill="1" applyBorder="1" applyProtection="1"/>
    <xf numFmtId="0" fontId="3" fillId="9" borderId="0" xfId="0" applyFont="1" applyFill="1" applyAlignment="1" applyProtection="1">
      <alignment horizontal="center"/>
    </xf>
    <xf numFmtId="0" fontId="3" fillId="9" borderId="0" xfId="0" applyFont="1" applyFill="1" applyProtection="1"/>
    <xf numFmtId="0" fontId="3" fillId="9" borderId="12" xfId="0" applyFont="1" applyFill="1" applyBorder="1" applyAlignment="1" applyProtection="1">
      <alignment horizontal="left"/>
    </xf>
    <xf numFmtId="0" fontId="3" fillId="9" borderId="3" xfId="0" applyFont="1" applyFill="1" applyBorder="1" applyAlignment="1" applyProtection="1">
      <alignment horizontal="center" vertical="center"/>
    </xf>
    <xf numFmtId="0" fontId="3" fillId="9" borderId="3" xfId="0" applyFont="1" applyFill="1" applyBorder="1" applyAlignment="1" applyProtection="1">
      <alignment vertical="center"/>
    </xf>
    <xf numFmtId="14"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0" fontId="3" fillId="9" borderId="0" xfId="0" applyFont="1" applyFill="1" applyBorder="1" applyAlignment="1" applyProtection="1">
      <alignment horizontal="center" vertical="center"/>
    </xf>
    <xf numFmtId="0" fontId="3" fillId="9" borderId="49" xfId="0" applyFont="1" applyFill="1" applyBorder="1" applyAlignment="1" applyProtection="1">
      <alignment horizontal="left"/>
    </xf>
    <xf numFmtId="0" fontId="3" fillId="9" borderId="3" xfId="0" applyFont="1" applyFill="1" applyBorder="1" applyAlignment="1" applyProtection="1">
      <alignment horizontal="right" vertical="center"/>
    </xf>
    <xf numFmtId="0" fontId="3" fillId="9" borderId="2" xfId="0" applyFont="1" applyFill="1" applyBorder="1" applyAlignment="1" applyProtection="1">
      <alignment horizontal="right" vertical="center"/>
    </xf>
    <xf numFmtId="14" fontId="3" fillId="9" borderId="0" xfId="0" applyNumberFormat="1" applyFont="1" applyFill="1" applyBorder="1" applyAlignment="1" applyProtection="1">
      <alignment horizontal="center" vertical="center"/>
    </xf>
    <xf numFmtId="0" fontId="3" fillId="9" borderId="0" xfId="0" applyNumberFormat="1" applyFont="1" applyFill="1" applyBorder="1" applyAlignment="1" applyProtection="1">
      <alignment horizontal="center" vertical="center"/>
    </xf>
    <xf numFmtId="0" fontId="3" fillId="0" borderId="0" xfId="0" applyFont="1" applyAlignment="1" applyProtection="1">
      <alignment horizontal="center"/>
    </xf>
    <xf numFmtId="0" fontId="3" fillId="0" borderId="0" xfId="0" applyFont="1" applyFill="1" applyProtection="1"/>
    <xf numFmtId="0" fontId="38" fillId="0" borderId="0" xfId="0" applyFont="1" applyFill="1" applyAlignment="1" applyProtection="1">
      <alignment vertical="center"/>
    </xf>
    <xf numFmtId="0" fontId="3" fillId="9" borderId="4" xfId="0" applyFont="1" applyFill="1" applyBorder="1" applyAlignment="1" applyProtection="1">
      <alignment vertical="center"/>
    </xf>
    <xf numFmtId="0" fontId="3" fillId="9" borderId="8" xfId="0" applyFont="1" applyFill="1" applyBorder="1" applyAlignment="1" applyProtection="1">
      <alignment vertical="center"/>
    </xf>
    <xf numFmtId="0" fontId="3" fillId="0" borderId="0" xfId="0" applyFont="1" applyBorder="1" applyAlignment="1" applyProtection="1">
      <alignment vertical="center"/>
    </xf>
    <xf numFmtId="0" fontId="19" fillId="0" borderId="0" xfId="0" applyFont="1"/>
    <xf numFmtId="0" fontId="54" fillId="11" borderId="0" xfId="4" applyFont="1" applyFill="1" applyAlignment="1">
      <alignment horizontal="center" vertical="center"/>
    </xf>
    <xf numFmtId="0" fontId="55" fillId="11" borderId="0" xfId="4" applyFont="1" applyFill="1" applyAlignment="1">
      <alignment horizontal="center" vertical="center"/>
    </xf>
    <xf numFmtId="0" fontId="16" fillId="5" borderId="0" xfId="5" applyFont="1" applyFill="1" applyAlignment="1" applyProtection="1">
      <alignment horizontal="left"/>
    </xf>
    <xf numFmtId="0" fontId="24" fillId="11" borderId="1" xfId="2" applyFont="1" applyFill="1" applyBorder="1" applyAlignment="1" applyProtection="1">
      <alignment horizontal="center" vertical="center"/>
    </xf>
    <xf numFmtId="0" fontId="25" fillId="9" borderId="4" xfId="5" applyFont="1" applyFill="1" applyBorder="1" applyAlignment="1" applyProtection="1">
      <alignment horizontal="left" vertical="center" wrapText="1"/>
    </xf>
    <xf numFmtId="0" fontId="25" fillId="9" borderId="8" xfId="5" applyFont="1" applyFill="1" applyBorder="1" applyAlignment="1" applyProtection="1">
      <alignment horizontal="left" vertical="center" wrapText="1"/>
    </xf>
    <xf numFmtId="0" fontId="27" fillId="7" borderId="4" xfId="5" applyFont="1" applyFill="1" applyBorder="1" applyAlignment="1" applyProtection="1">
      <alignment horizontal="center" vertical="center" wrapText="1"/>
    </xf>
    <xf numFmtId="0" fontId="27" fillId="7" borderId="8" xfId="5" applyFont="1" applyFill="1" applyBorder="1" applyAlignment="1" applyProtection="1">
      <alignment horizontal="center" vertical="center" wrapText="1"/>
    </xf>
    <xf numFmtId="0" fontId="27" fillId="7" borderId="5" xfId="5" applyFont="1" applyFill="1" applyBorder="1" applyAlignment="1" applyProtection="1">
      <alignment horizontal="center" vertical="center" wrapText="1"/>
    </xf>
    <xf numFmtId="0" fontId="25" fillId="13" borderId="51" xfId="0" applyFont="1" applyFill="1" applyBorder="1" applyAlignment="1" applyProtection="1">
      <alignment horizontal="center" vertical="center" wrapText="1"/>
    </xf>
    <xf numFmtId="0" fontId="25" fillId="13" borderId="52" xfId="0" applyFont="1" applyFill="1" applyBorder="1" applyAlignment="1" applyProtection="1">
      <alignment horizontal="center" vertical="center" wrapText="1"/>
    </xf>
    <xf numFmtId="0" fontId="23" fillId="7" borderId="4" xfId="5" applyFont="1" applyFill="1" applyBorder="1" applyAlignment="1" applyProtection="1">
      <alignment horizontal="center" vertical="center" wrapText="1"/>
    </xf>
    <xf numFmtId="0" fontId="23" fillId="7" borderId="8" xfId="5" applyFont="1" applyFill="1" applyBorder="1" applyAlignment="1" applyProtection="1">
      <alignment horizontal="center" vertical="center" wrapText="1"/>
    </xf>
    <xf numFmtId="0" fontId="23" fillId="0" borderId="4" xfId="5" applyFont="1" applyBorder="1" applyAlignment="1" applyProtection="1">
      <alignment horizontal="left" vertical="center" wrapText="1"/>
    </xf>
    <xf numFmtId="0" fontId="23" fillId="0" borderId="5" xfId="5" applyFont="1" applyBorder="1" applyAlignment="1" applyProtection="1">
      <alignment horizontal="left" vertical="center" wrapText="1"/>
    </xf>
    <xf numFmtId="0" fontId="23" fillId="0" borderId="8" xfId="5" applyFont="1" applyBorder="1" applyAlignment="1" applyProtection="1">
      <alignment horizontal="left" vertical="center" wrapText="1"/>
    </xf>
    <xf numFmtId="14" fontId="27" fillId="0" borderId="4" xfId="0" applyNumberFormat="1" applyFont="1" applyBorder="1" applyAlignment="1" applyProtection="1">
      <alignment horizontal="center" vertical="center"/>
    </xf>
    <xf numFmtId="14" fontId="27" fillId="0" borderId="8" xfId="0" applyNumberFormat="1" applyFont="1" applyBorder="1" applyAlignment="1" applyProtection="1">
      <alignment horizontal="center" vertical="center"/>
    </xf>
    <xf numFmtId="0" fontId="31" fillId="3" borderId="3" xfId="0" applyFont="1" applyFill="1" applyBorder="1" applyAlignment="1" applyProtection="1">
      <alignment horizontal="center" vertical="center"/>
    </xf>
    <xf numFmtId="0" fontId="31" fillId="3" borderId="12" xfId="0" applyFont="1" applyFill="1" applyBorder="1" applyAlignment="1" applyProtection="1">
      <alignment horizontal="center" vertical="center"/>
    </xf>
    <xf numFmtId="0" fontId="31" fillId="3" borderId="16" xfId="0" applyFont="1" applyFill="1" applyBorder="1" applyAlignment="1" applyProtection="1">
      <alignment horizontal="center" vertical="center"/>
    </xf>
    <xf numFmtId="0" fontId="31" fillId="3" borderId="17" xfId="0" applyFont="1" applyFill="1" applyBorder="1" applyAlignment="1" applyProtection="1">
      <alignment horizontal="center" vertical="center"/>
    </xf>
    <xf numFmtId="0" fontId="31" fillId="3" borderId="9" xfId="0" applyFont="1" applyFill="1" applyBorder="1" applyAlignment="1" applyProtection="1">
      <alignment horizontal="center" vertical="center"/>
    </xf>
    <xf numFmtId="0" fontId="31" fillId="3" borderId="2" xfId="0" applyFont="1" applyFill="1" applyBorder="1" applyAlignment="1" applyProtection="1">
      <alignment horizontal="center" vertical="center"/>
    </xf>
    <xf numFmtId="0" fontId="31" fillId="3" borderId="1" xfId="0" applyFont="1" applyFill="1" applyBorder="1" applyAlignment="1" applyProtection="1">
      <alignment horizontal="center" vertical="center"/>
    </xf>
    <xf numFmtId="0" fontId="27" fillId="3" borderId="3" xfId="0" applyFont="1" applyFill="1" applyBorder="1" applyAlignment="1" applyProtection="1">
      <alignment horizontal="center" wrapText="1"/>
    </xf>
    <xf numFmtId="0" fontId="27" fillId="3" borderId="1" xfId="0" applyFont="1" applyFill="1" applyBorder="1" applyAlignment="1" applyProtection="1">
      <alignment horizontal="center" wrapText="1"/>
    </xf>
    <xf numFmtId="0" fontId="27" fillId="3" borderId="3" xfId="0" applyFont="1" applyFill="1" applyBorder="1" applyAlignment="1" applyProtection="1">
      <alignment horizontal="center"/>
    </xf>
    <xf numFmtId="0" fontId="27" fillId="3" borderId="13" xfId="0" applyFont="1" applyFill="1" applyBorder="1" applyAlignment="1" applyProtection="1">
      <alignment horizontal="center" vertical="center"/>
    </xf>
    <xf numFmtId="0" fontId="27" fillId="3" borderId="50" xfId="0" applyFont="1" applyFill="1" applyBorder="1" applyAlignment="1" applyProtection="1">
      <alignment horizontal="center" vertical="center"/>
    </xf>
    <xf numFmtId="0" fontId="27" fillId="3" borderId="49" xfId="0" applyFont="1" applyFill="1" applyBorder="1" applyAlignment="1" applyProtection="1">
      <alignment horizontal="center" vertical="center"/>
    </xf>
    <xf numFmtId="0" fontId="27" fillId="3" borderId="9" xfId="0" applyFont="1" applyFill="1" applyBorder="1" applyAlignment="1" applyProtection="1">
      <alignment horizontal="center" vertical="center"/>
    </xf>
    <xf numFmtId="0" fontId="27" fillId="3" borderId="18" xfId="0" applyFont="1" applyFill="1" applyBorder="1" applyAlignment="1" applyProtection="1">
      <alignment horizontal="center" vertical="center"/>
    </xf>
    <xf numFmtId="0" fontId="27" fillId="3" borderId="2" xfId="0" applyFont="1" applyFill="1" applyBorder="1" applyAlignment="1" applyProtection="1">
      <alignment horizontal="center" vertical="center"/>
    </xf>
    <xf numFmtId="0" fontId="31" fillId="3" borderId="3" xfId="0" applyFont="1" applyFill="1" applyBorder="1" applyAlignment="1" applyProtection="1">
      <alignment horizontal="center" vertical="center" wrapText="1"/>
    </xf>
    <xf numFmtId="0" fontId="31" fillId="3" borderId="4" xfId="0" applyFont="1" applyFill="1" applyBorder="1" applyAlignment="1" applyProtection="1">
      <alignment horizontal="center" vertical="center"/>
    </xf>
    <xf numFmtId="0" fontId="24" fillId="11" borderId="13" xfId="2" applyFont="1" applyFill="1" applyBorder="1" applyAlignment="1" applyProtection="1">
      <alignment horizontal="center" vertical="center"/>
    </xf>
    <xf numFmtId="0" fontId="24" fillId="11" borderId="9" xfId="2" applyFont="1" applyFill="1" applyBorder="1" applyAlignment="1" applyProtection="1">
      <alignment horizontal="center" vertical="center"/>
    </xf>
    <xf numFmtId="0" fontId="27" fillId="12" borderId="1" xfId="0" applyFont="1" applyFill="1" applyBorder="1" applyAlignment="1" applyProtection="1">
      <alignment horizontal="center" vertical="center"/>
    </xf>
    <xf numFmtId="0" fontId="31" fillId="3" borderId="1" xfId="0" applyFont="1" applyFill="1" applyBorder="1" applyAlignment="1" applyProtection="1">
      <alignment horizontal="left" vertical="center"/>
    </xf>
    <xf numFmtId="176" fontId="27" fillId="9" borderId="1" xfId="0" applyNumberFormat="1" applyFont="1" applyFill="1" applyBorder="1" applyAlignment="1" applyProtection="1">
      <alignment horizontal="left" vertical="center"/>
    </xf>
    <xf numFmtId="0" fontId="25" fillId="10" borderId="1" xfId="0" applyFont="1" applyFill="1" applyBorder="1" applyAlignment="1" applyProtection="1">
      <alignment horizontal="center" vertical="center"/>
    </xf>
    <xf numFmtId="0" fontId="30" fillId="4" borderId="18" xfId="0" applyFont="1" applyFill="1" applyBorder="1" applyAlignment="1" applyProtection="1">
      <alignment horizontal="left" vertical="center"/>
    </xf>
    <xf numFmtId="0" fontId="24" fillId="4" borderId="18" xfId="0" applyFont="1" applyFill="1" applyBorder="1" applyAlignment="1" applyProtection="1">
      <alignment horizontal="left"/>
    </xf>
    <xf numFmtId="0" fontId="27" fillId="3" borderId="4" xfId="0" applyFont="1" applyFill="1" applyBorder="1" applyAlignment="1" applyProtection="1">
      <alignment horizontal="left"/>
    </xf>
    <xf numFmtId="0" fontId="27" fillId="3" borderId="8" xfId="0" applyFont="1" applyFill="1" applyBorder="1" applyAlignment="1" applyProtection="1">
      <alignment horizontal="left"/>
    </xf>
    <xf numFmtId="178" fontId="26" fillId="9" borderId="1" xfId="0" applyNumberFormat="1" applyFont="1" applyFill="1" applyBorder="1" applyAlignment="1" applyProtection="1">
      <alignment horizontal="left" vertical="center"/>
    </xf>
    <xf numFmtId="0" fontId="27" fillId="0" borderId="1" xfId="0" applyFont="1" applyFill="1" applyBorder="1" applyAlignment="1" applyProtection="1">
      <alignment horizontal="left" vertical="center"/>
    </xf>
    <xf numFmtId="0" fontId="27" fillId="3" borderId="13" xfId="0" applyFont="1" applyFill="1" applyBorder="1" applyAlignment="1" applyProtection="1">
      <alignment horizontal="center" vertical="center" textRotation="255"/>
    </xf>
    <xf numFmtId="0" fontId="27" fillId="3" borderId="9" xfId="0" applyFont="1" applyFill="1" applyBorder="1" applyAlignment="1" applyProtection="1">
      <alignment horizontal="center" vertical="center" textRotation="255"/>
    </xf>
    <xf numFmtId="0" fontId="27" fillId="3" borderId="1" xfId="0" applyFont="1" applyFill="1" applyBorder="1" applyAlignment="1" applyProtection="1">
      <alignment horizontal="center" vertical="center" wrapText="1"/>
    </xf>
    <xf numFmtId="0" fontId="27" fillId="3" borderId="1" xfId="0" applyFont="1" applyFill="1" applyBorder="1" applyAlignment="1" applyProtection="1">
      <alignment horizontal="center" vertical="center"/>
    </xf>
    <xf numFmtId="0" fontId="27" fillId="3" borderId="15" xfId="0" applyFont="1" applyFill="1" applyBorder="1" applyAlignment="1" applyProtection="1">
      <alignment horizontal="center" vertical="center" textRotation="255"/>
    </xf>
    <xf numFmtId="0" fontId="25" fillId="15" borderId="4" xfId="0" applyFont="1" applyFill="1" applyBorder="1" applyAlignment="1" applyProtection="1">
      <alignment horizontal="center" vertical="center" wrapText="1"/>
    </xf>
    <xf numFmtId="0" fontId="25" fillId="15" borderId="8"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30" fillId="4" borderId="4" xfId="0" applyFont="1" applyFill="1" applyBorder="1" applyAlignment="1" applyProtection="1">
      <alignment horizontal="center" vertical="center"/>
    </xf>
    <xf numFmtId="0" fontId="30" fillId="4" borderId="5" xfId="0" applyFont="1" applyFill="1" applyBorder="1" applyAlignment="1" applyProtection="1">
      <alignment horizontal="center" vertical="center"/>
    </xf>
    <xf numFmtId="0" fontId="27" fillId="3" borderId="3" xfId="0" applyFont="1" applyFill="1" applyBorder="1" applyAlignment="1" applyProtection="1">
      <alignment horizontal="center" vertical="center"/>
    </xf>
    <xf numFmtId="0" fontId="27" fillId="3" borderId="7" xfId="0" applyFont="1" applyFill="1" applyBorder="1" applyAlignment="1" applyProtection="1">
      <alignment horizontal="center" vertical="center"/>
    </xf>
    <xf numFmtId="0" fontId="27" fillId="3" borderId="14" xfId="0" applyFont="1" applyFill="1" applyBorder="1" applyAlignment="1" applyProtection="1">
      <alignment horizontal="center" vertical="center" textRotation="255"/>
    </xf>
    <xf numFmtId="0" fontId="27" fillId="3" borderId="26" xfId="0" applyFont="1" applyFill="1" applyBorder="1" applyAlignment="1" applyProtection="1">
      <alignment horizontal="center" vertical="center" textRotation="255"/>
    </xf>
    <xf numFmtId="0" fontId="31" fillId="3" borderId="5" xfId="0" applyFont="1" applyFill="1" applyBorder="1" applyAlignment="1" applyProtection="1">
      <alignment horizontal="center" vertical="center"/>
    </xf>
    <xf numFmtId="176" fontId="27" fillId="9" borderId="4" xfId="0" applyNumberFormat="1" applyFont="1" applyFill="1" applyBorder="1" applyAlignment="1" applyProtection="1">
      <alignment horizontal="left" vertical="center"/>
    </xf>
    <xf numFmtId="176" fontId="27" fillId="9" borderId="8" xfId="0" applyNumberFormat="1" applyFont="1" applyFill="1" applyBorder="1" applyAlignment="1" applyProtection="1">
      <alignment horizontal="left" vertical="center"/>
    </xf>
    <xf numFmtId="0" fontId="16" fillId="5" borderId="0" xfId="1" applyFont="1" applyFill="1" applyAlignment="1" applyProtection="1">
      <alignment horizontal="left"/>
      <protection locked="0"/>
    </xf>
    <xf numFmtId="0" fontId="27" fillId="7" borderId="4" xfId="1" applyFont="1" applyFill="1" applyBorder="1" applyAlignment="1" applyProtection="1">
      <alignment horizontal="center" vertical="center" wrapText="1"/>
      <protection locked="0"/>
    </xf>
    <xf numFmtId="0" fontId="27" fillId="7" borderId="8" xfId="1" applyFont="1" applyFill="1" applyBorder="1" applyAlignment="1" applyProtection="1">
      <alignment horizontal="center" vertical="center" wrapText="1"/>
      <protection locked="0"/>
    </xf>
    <xf numFmtId="0" fontId="23" fillId="7" borderId="4" xfId="1" applyFont="1" applyFill="1" applyBorder="1" applyAlignment="1" applyProtection="1">
      <alignment horizontal="center" vertical="center" wrapText="1"/>
      <protection locked="0"/>
    </xf>
    <xf numFmtId="0" fontId="23" fillId="7" borderId="8" xfId="1" applyFont="1" applyFill="1" applyBorder="1" applyAlignment="1" applyProtection="1">
      <alignment horizontal="center" vertical="center" wrapText="1"/>
      <protection locked="0"/>
    </xf>
    <xf numFmtId="0" fontId="25" fillId="9" borderId="4" xfId="1" applyFont="1" applyFill="1" applyBorder="1" applyAlignment="1" applyProtection="1">
      <alignment horizontal="left" vertical="center" wrapText="1"/>
    </xf>
    <xf numFmtId="0" fontId="25" fillId="9" borderId="8" xfId="1" applyFont="1" applyFill="1" applyBorder="1" applyAlignment="1" applyProtection="1">
      <alignment horizontal="left" vertical="center" wrapText="1"/>
    </xf>
    <xf numFmtId="0" fontId="27" fillId="7" borderId="5" xfId="1" applyFont="1" applyFill="1" applyBorder="1" applyAlignment="1" applyProtection="1">
      <alignment horizontal="center" vertical="center" wrapText="1"/>
      <protection locked="0"/>
    </xf>
    <xf numFmtId="0" fontId="23" fillId="0" borderId="4" xfId="1" applyFont="1" applyBorder="1" applyAlignment="1" applyProtection="1">
      <alignment horizontal="center" vertical="center" wrapText="1"/>
      <protection locked="0"/>
    </xf>
    <xf numFmtId="0" fontId="23" fillId="0" borderId="5" xfId="1" applyFont="1" applyBorder="1" applyAlignment="1" applyProtection="1">
      <alignment horizontal="center" vertical="center" wrapText="1"/>
      <protection locked="0"/>
    </xf>
    <xf numFmtId="0" fontId="23" fillId="0" borderId="8" xfId="1" applyFont="1" applyBorder="1" applyAlignment="1" applyProtection="1">
      <alignment horizontal="center" vertical="center" wrapText="1"/>
      <protection locked="0"/>
    </xf>
    <xf numFmtId="0" fontId="24" fillId="11" borderId="1" xfId="2" applyFont="1" applyFill="1" applyBorder="1" applyAlignment="1" applyProtection="1">
      <alignment horizontal="center" vertical="center"/>
      <protection locked="0"/>
    </xf>
    <xf numFmtId="0" fontId="25" fillId="13" borderId="51" xfId="0" applyFont="1" applyFill="1" applyBorder="1" applyAlignment="1" applyProtection="1">
      <alignment horizontal="center" vertical="center" wrapText="1"/>
      <protection locked="0"/>
    </xf>
    <xf numFmtId="0" fontId="25" fillId="13" borderId="52" xfId="0" applyFont="1" applyFill="1" applyBorder="1" applyAlignment="1" applyProtection="1">
      <alignment horizontal="center" vertical="center" wrapText="1"/>
      <protection locked="0"/>
    </xf>
    <xf numFmtId="0" fontId="24" fillId="4" borderId="18" xfId="0" applyFont="1" applyFill="1" applyBorder="1" applyAlignment="1" applyProtection="1">
      <alignment horizontal="left"/>
      <protection locked="0"/>
    </xf>
    <xf numFmtId="0" fontId="27" fillId="12" borderId="1" xfId="0" applyFont="1" applyFill="1" applyBorder="1" applyAlignment="1" applyProtection="1">
      <alignment horizontal="center" vertical="center"/>
      <protection locked="0"/>
    </xf>
    <xf numFmtId="0" fontId="27" fillId="0" borderId="4" xfId="0" applyFont="1" applyBorder="1" applyAlignment="1" applyProtection="1">
      <alignment horizontal="left" vertical="top"/>
      <protection locked="0"/>
    </xf>
    <xf numFmtId="0" fontId="27" fillId="0" borderId="5" xfId="0" applyFont="1" applyBorder="1" applyAlignment="1" applyProtection="1">
      <alignment horizontal="left" vertical="top"/>
      <protection locked="0"/>
    </xf>
    <xf numFmtId="0" fontId="27" fillId="0" borderId="8" xfId="0" applyFont="1" applyBorder="1" applyAlignment="1" applyProtection="1">
      <alignment horizontal="left" vertical="top"/>
      <protection locked="0"/>
    </xf>
    <xf numFmtId="0" fontId="27" fillId="3" borderId="4" xfId="0" applyFont="1" applyFill="1" applyBorder="1" applyAlignment="1" applyProtection="1">
      <alignment horizontal="left"/>
      <protection locked="0"/>
    </xf>
    <xf numFmtId="0" fontId="27" fillId="3" borderId="8" xfId="0" applyFont="1" applyFill="1" applyBorder="1" applyAlignment="1" applyProtection="1">
      <alignment horizontal="left"/>
      <protection locked="0"/>
    </xf>
    <xf numFmtId="0" fontId="31" fillId="3" borderId="1" xfId="0" applyFont="1" applyFill="1" applyBorder="1" applyAlignment="1" applyProtection="1">
      <alignment horizontal="left" vertical="center"/>
      <protection locked="0"/>
    </xf>
    <xf numFmtId="0" fontId="27" fillId="0" borderId="1" xfId="0" applyFont="1" applyFill="1" applyBorder="1" applyAlignment="1" applyProtection="1">
      <alignment horizontal="left" vertical="center"/>
      <protection locked="0"/>
    </xf>
    <xf numFmtId="0" fontId="30" fillId="4" borderId="18" xfId="0" applyFont="1" applyFill="1" applyBorder="1" applyAlignment="1" applyProtection="1">
      <alignment horizontal="left" vertical="center"/>
      <protection locked="0"/>
    </xf>
    <xf numFmtId="14" fontId="27" fillId="0" borderId="4" xfId="0" applyNumberFormat="1" applyFont="1" applyBorder="1" applyAlignment="1" applyProtection="1">
      <alignment horizontal="center" vertical="center"/>
      <protection locked="0"/>
    </xf>
    <xf numFmtId="14" fontId="27" fillId="0" borderId="8" xfId="0" applyNumberFormat="1" applyFont="1" applyBorder="1" applyAlignment="1" applyProtection="1">
      <alignment horizontal="center" vertical="center"/>
      <protection locked="0"/>
    </xf>
    <xf numFmtId="0" fontId="24" fillId="11" borderId="13" xfId="2" applyFont="1" applyFill="1" applyBorder="1" applyAlignment="1" applyProtection="1">
      <alignment horizontal="center" vertical="center"/>
      <protection locked="0"/>
    </xf>
    <xf numFmtId="0" fontId="24" fillId="11" borderId="9" xfId="2" applyFont="1" applyFill="1" applyBorder="1" applyAlignment="1" applyProtection="1">
      <alignment horizontal="center" vertical="center"/>
      <protection locked="0"/>
    </xf>
    <xf numFmtId="0" fontId="27" fillId="3" borderId="3" xfId="0" applyFont="1" applyFill="1" applyBorder="1" applyAlignment="1" applyProtection="1">
      <alignment horizontal="center"/>
      <protection locked="0"/>
    </xf>
    <xf numFmtId="0" fontId="31" fillId="3" borderId="3"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27" fillId="3" borderId="3" xfId="0" applyFont="1" applyFill="1" applyBorder="1" applyAlignment="1" applyProtection="1">
      <alignment horizontal="center" wrapText="1"/>
      <protection locked="0"/>
    </xf>
    <xf numFmtId="0" fontId="27" fillId="3" borderId="1" xfId="0" applyFont="1" applyFill="1" applyBorder="1" applyAlignment="1" applyProtection="1">
      <alignment horizontal="center" wrapText="1"/>
      <protection locked="0"/>
    </xf>
    <xf numFmtId="0" fontId="27" fillId="3" borderId="13" xfId="0" applyFont="1" applyFill="1" applyBorder="1" applyAlignment="1" applyProtection="1">
      <alignment horizontal="center" vertical="center"/>
      <protection locked="0"/>
    </xf>
    <xf numFmtId="0" fontId="27" fillId="3" borderId="50" xfId="0" applyFont="1" applyFill="1" applyBorder="1" applyAlignment="1" applyProtection="1">
      <alignment horizontal="center" vertical="center"/>
      <protection locked="0"/>
    </xf>
    <xf numFmtId="0" fontId="27" fillId="3" borderId="49" xfId="0" applyFont="1" applyFill="1" applyBorder="1" applyAlignment="1" applyProtection="1">
      <alignment horizontal="center" vertical="center"/>
      <protection locked="0"/>
    </xf>
    <xf numFmtId="0" fontId="27" fillId="3" borderId="9" xfId="0" applyFont="1" applyFill="1" applyBorder="1" applyAlignment="1" applyProtection="1">
      <alignment horizontal="center" vertical="center"/>
      <protection locked="0"/>
    </xf>
    <xf numFmtId="0" fontId="27" fillId="3" borderId="18" xfId="0" applyFont="1" applyFill="1" applyBorder="1" applyAlignment="1" applyProtection="1">
      <alignment horizontal="center" vertical="center"/>
      <protection locked="0"/>
    </xf>
    <xf numFmtId="0" fontId="27" fillId="3" borderId="2"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protection locked="0"/>
    </xf>
    <xf numFmtId="0" fontId="31" fillId="3" borderId="3" xfId="0" applyFont="1" applyFill="1" applyBorder="1" applyAlignment="1" applyProtection="1">
      <alignment horizontal="center" vertical="center" wrapText="1"/>
      <protection locked="0"/>
    </xf>
    <xf numFmtId="0" fontId="31" fillId="3" borderId="4" xfId="0" applyFont="1" applyFill="1" applyBorder="1" applyAlignment="1" applyProtection="1">
      <alignment horizontal="center" vertical="center"/>
      <protection locked="0"/>
    </xf>
    <xf numFmtId="0" fontId="31" fillId="3" borderId="16" xfId="0" applyFont="1" applyFill="1" applyBorder="1" applyAlignment="1" applyProtection="1">
      <alignment horizontal="center" vertical="center"/>
      <protection locked="0"/>
    </xf>
    <xf numFmtId="0" fontId="31" fillId="3" borderId="17" xfId="0" applyFont="1" applyFill="1" applyBorder="1" applyAlignment="1" applyProtection="1">
      <alignment horizontal="center" vertical="center"/>
      <protection locked="0"/>
    </xf>
    <xf numFmtId="0" fontId="31" fillId="3" borderId="9" xfId="0" applyFont="1" applyFill="1" applyBorder="1" applyAlignment="1" applyProtection="1">
      <alignment horizontal="center" vertical="center"/>
      <protection locked="0"/>
    </xf>
    <xf numFmtId="0" fontId="31" fillId="3" borderId="2"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27" fillId="3" borderId="14" xfId="0" applyFont="1" applyFill="1" applyBorder="1" applyAlignment="1" applyProtection="1">
      <alignment horizontal="center" vertical="center" textRotation="255"/>
      <protection locked="0"/>
    </xf>
    <xf numFmtId="0" fontId="27" fillId="3" borderId="15" xfId="0" applyFont="1" applyFill="1" applyBorder="1" applyAlignment="1" applyProtection="1">
      <alignment horizontal="center" vertical="center" textRotation="255"/>
      <protection locked="0"/>
    </xf>
    <xf numFmtId="0" fontId="27" fillId="3" borderId="26" xfId="0" applyFont="1" applyFill="1" applyBorder="1" applyAlignment="1" applyProtection="1">
      <alignment horizontal="center" vertical="center" textRotation="255"/>
      <protection locked="0"/>
    </xf>
    <xf numFmtId="0" fontId="27" fillId="3" borderId="1" xfId="0" applyFont="1" applyFill="1" applyBorder="1" applyAlignment="1" applyProtection="1">
      <alignment horizontal="center" vertical="center" wrapText="1"/>
      <protection locked="0"/>
    </xf>
    <xf numFmtId="0" fontId="27" fillId="3" borderId="13" xfId="0" applyFont="1" applyFill="1" applyBorder="1" applyAlignment="1" applyProtection="1">
      <alignment horizontal="center" vertical="center" textRotation="255"/>
      <protection locked="0"/>
    </xf>
    <xf numFmtId="0" fontId="27" fillId="3" borderId="9" xfId="0" applyFont="1" applyFill="1" applyBorder="1" applyAlignment="1" applyProtection="1">
      <alignment horizontal="center" vertical="center" textRotation="255"/>
      <protection locked="0"/>
    </xf>
    <xf numFmtId="0" fontId="30" fillId="4" borderId="4" xfId="0" applyFont="1" applyFill="1" applyBorder="1" applyAlignment="1" applyProtection="1">
      <alignment horizontal="center" vertical="center"/>
      <protection locked="0"/>
    </xf>
    <xf numFmtId="0" fontId="30" fillId="4" borderId="5" xfId="0" applyFont="1" applyFill="1" applyBorder="1" applyAlignment="1" applyProtection="1">
      <alignment horizontal="center" vertical="center"/>
      <protection locked="0"/>
    </xf>
    <xf numFmtId="0" fontId="31" fillId="3" borderId="5" xfId="0" applyFont="1" applyFill="1" applyBorder="1" applyAlignment="1" applyProtection="1">
      <alignment horizontal="center" vertical="center"/>
      <protection locked="0"/>
    </xf>
    <xf numFmtId="0" fontId="27" fillId="3" borderId="3"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25" fillId="15" borderId="4" xfId="0" applyFont="1" applyFill="1" applyBorder="1" applyAlignment="1" applyProtection="1">
      <alignment horizontal="center" vertical="center" wrapText="1"/>
      <protection locked="0"/>
    </xf>
    <xf numFmtId="0" fontId="25" fillId="15" borderId="8"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56"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27" fillId="10" borderId="44" xfId="0" applyFont="1" applyFill="1" applyBorder="1" applyAlignment="1">
      <alignment horizontal="center" vertical="center"/>
    </xf>
    <xf numFmtId="0" fontId="27" fillId="10" borderId="45" xfId="0" applyFont="1" applyFill="1" applyBorder="1" applyAlignment="1">
      <alignment horizontal="center" vertical="center"/>
    </xf>
    <xf numFmtId="0" fontId="27" fillId="10" borderId="46" xfId="0" applyFont="1" applyFill="1" applyBorder="1" applyAlignment="1">
      <alignment horizontal="center" vertical="center"/>
    </xf>
    <xf numFmtId="0" fontId="27" fillId="10" borderId="47" xfId="0" applyFont="1" applyFill="1" applyBorder="1" applyAlignment="1">
      <alignment horizontal="center" vertical="center"/>
    </xf>
    <xf numFmtId="0" fontId="27" fillId="10" borderId="48" xfId="0" applyFont="1" applyFill="1" applyBorder="1" applyAlignment="1">
      <alignment horizontal="center" vertical="center"/>
    </xf>
    <xf numFmtId="0" fontId="37" fillId="0" borderId="0" xfId="2" applyFont="1" applyFill="1" applyAlignment="1">
      <alignment horizontal="center"/>
    </xf>
    <xf numFmtId="0" fontId="27" fillId="3" borderId="27" xfId="0" applyFont="1" applyFill="1" applyBorder="1" applyAlignment="1">
      <alignment horizontal="center"/>
    </xf>
    <xf numFmtId="0" fontId="27" fillId="3" borderId="30" xfId="0" applyFont="1" applyFill="1" applyBorder="1" applyAlignment="1">
      <alignment horizontal="center"/>
    </xf>
    <xf numFmtId="0" fontId="27" fillId="3" borderId="39" xfId="0" applyFont="1" applyFill="1" applyBorder="1" applyAlignment="1">
      <alignment horizontal="center"/>
    </xf>
    <xf numFmtId="0" fontId="27" fillId="3" borderId="31" xfId="0" applyFont="1" applyFill="1" applyBorder="1" applyAlignment="1">
      <alignment horizontal="center"/>
    </xf>
    <xf numFmtId="0" fontId="27" fillId="3" borderId="28" xfId="0" applyFont="1" applyFill="1" applyBorder="1" applyAlignment="1">
      <alignment horizontal="center"/>
    </xf>
    <xf numFmtId="0" fontId="27" fillId="3" borderId="29" xfId="0" applyFont="1" applyFill="1" applyBorder="1" applyAlignment="1">
      <alignment horizontal="center"/>
    </xf>
    <xf numFmtId="0" fontId="27" fillId="10" borderId="32" xfId="0" applyFont="1" applyFill="1" applyBorder="1" applyAlignment="1">
      <alignment horizontal="center" vertical="center"/>
    </xf>
    <xf numFmtId="0" fontId="27" fillId="10" borderId="33" xfId="0" applyFont="1" applyFill="1" applyBorder="1" applyAlignment="1">
      <alignment horizontal="center" vertical="center"/>
    </xf>
    <xf numFmtId="0" fontId="27" fillId="10" borderId="34" xfId="0" applyFont="1" applyFill="1" applyBorder="1" applyAlignment="1">
      <alignment horizontal="center" vertical="center"/>
    </xf>
    <xf numFmtId="0" fontId="6" fillId="3" borderId="1" xfId="0" applyFont="1" applyFill="1" applyBorder="1" applyAlignment="1">
      <alignment horizontal="center" vertical="center"/>
    </xf>
  </cellXfs>
  <cellStyles count="6">
    <cellStyle name="ハイパーリンク" xfId="3" builtinId="8"/>
    <cellStyle name="標準" xfId="0" builtinId="0"/>
    <cellStyle name="標準 2" xfId="1"/>
    <cellStyle name="標準 2 2" xfId="5"/>
    <cellStyle name="標準 3" xfId="4"/>
    <cellStyle name="標準_高木集計" xfId="2"/>
  </cellStyles>
  <dxfs count="61">
    <dxf>
      <font>
        <b/>
        <i val="0"/>
        <condense val="0"/>
        <extend val="0"/>
        <color indexed="12"/>
      </font>
    </dxf>
    <dxf>
      <font>
        <b/>
        <i val="0"/>
        <condense val="0"/>
        <extend val="0"/>
        <color indexed="12"/>
      </font>
    </dxf>
    <dxf>
      <font>
        <condense val="0"/>
        <extend val="0"/>
        <color indexed="43"/>
      </font>
    </dxf>
    <dxf>
      <font>
        <b/>
        <i val="0"/>
        <color rgb="FFFF0000"/>
      </font>
      <fill>
        <patternFill>
          <bgColor rgb="FFFFFF00"/>
        </patternFill>
      </fill>
    </dxf>
    <dxf>
      <fill>
        <patternFill>
          <bgColor rgb="FFFFC000"/>
        </patternFill>
      </fill>
    </dxf>
    <dxf>
      <font>
        <b val="0"/>
        <i val="0"/>
        <color auto="1"/>
      </font>
      <fill>
        <patternFill>
          <bgColor theme="0" tint="-4.9989318521683403E-2"/>
        </patternFill>
      </fill>
    </dxf>
    <dxf>
      <font>
        <b/>
        <i val="0"/>
        <color rgb="FFFF0000"/>
      </font>
      <fill>
        <patternFill>
          <bgColor rgb="FFFFFF00"/>
        </patternFill>
      </fill>
    </dxf>
    <dxf>
      <fill>
        <patternFill>
          <bgColor rgb="FFFFC000"/>
        </patternFill>
      </fill>
    </dxf>
    <dxf>
      <font>
        <b val="0"/>
        <i val="0"/>
        <color auto="1"/>
      </font>
      <fill>
        <patternFill>
          <bgColor theme="0" tint="-4.9989318521683403E-2"/>
        </patternFill>
      </fill>
    </dxf>
    <dxf>
      <font>
        <b/>
        <i val="0"/>
        <color rgb="FFFF0000"/>
      </font>
      <fill>
        <patternFill>
          <bgColor rgb="FFFFFF00"/>
        </patternFill>
      </fill>
    </dxf>
    <dxf>
      <fill>
        <patternFill>
          <bgColor rgb="FFFFC000"/>
        </patternFill>
      </fill>
    </dxf>
    <dxf>
      <font>
        <b val="0"/>
        <i val="0"/>
        <color auto="1"/>
      </font>
      <fill>
        <patternFill>
          <bgColor theme="0" tint="-4.9989318521683403E-2"/>
        </patternFill>
      </fill>
    </dxf>
    <dxf>
      <font>
        <b/>
        <i val="0"/>
        <color rgb="FFFF0000"/>
      </font>
      <fill>
        <patternFill>
          <bgColor rgb="FFFFFF00"/>
        </patternFill>
      </fill>
    </dxf>
    <dxf>
      <fill>
        <patternFill>
          <bgColor rgb="FFFFC000"/>
        </patternFill>
      </fill>
    </dxf>
    <dxf>
      <font>
        <b val="0"/>
        <i val="0"/>
        <color auto="1"/>
      </font>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4.9989318521683403E-2"/>
        </patternFill>
      </fill>
    </dxf>
    <dxf>
      <fill>
        <patternFill>
          <bgColor theme="5" tint="0.79998168889431442"/>
        </patternFill>
      </fill>
      <border>
        <left style="thin">
          <color rgb="FFFF3399"/>
        </left>
        <right style="thin">
          <color rgb="FFFF3399"/>
        </right>
        <top style="thin">
          <color rgb="FFFF3399"/>
        </top>
        <bottom style="thin">
          <color rgb="FFFF3399"/>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4.9989318521683403E-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0" tint="-4.9989318521683403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6699FF"/>
      <rgbColor rgb="00FF9999"/>
      <rgbColor rgb="0099FF99"/>
      <rgbColor rgb="00FFCC66"/>
      <rgbColor rgb="00CCCCFF"/>
      <rgbColor rgb="00FFFF66"/>
      <rgbColor rgb="0000CC66"/>
      <rgbColor rgb="00CCCC00"/>
      <rgbColor rgb="000000FF"/>
      <rgbColor rgb="00008000"/>
      <rgbColor rgb="00FF5050"/>
      <rgbColor rgb="00FF9900"/>
      <rgbColor rgb="009900FF"/>
      <rgbColor rgb="00800000"/>
      <rgbColor rgb="00FFFF00"/>
      <rgbColor rgb="00003366"/>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color rgb="FF66FFFF"/>
      <color rgb="FFCCCDCD"/>
      <color rgb="FFFF6600"/>
      <color rgb="FFE2D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46153846153847"/>
          <c:y val="6.43432477683685E-2"/>
          <c:w val="0.75091575091575091"/>
          <c:h val="0.71492516518545102"/>
        </c:manualLayout>
      </c:layout>
      <c:lineChart>
        <c:grouping val="standard"/>
        <c:varyColors val="0"/>
        <c:ser>
          <c:idx val="0"/>
          <c:order val="0"/>
          <c:tx>
            <c:v>ヘイケボタル</c:v>
          </c:tx>
          <c:spPr>
            <a:ln w="12700">
              <a:solidFill>
                <a:srgbClr val="0000FF"/>
              </a:solidFill>
              <a:prstDash val="solid"/>
            </a:ln>
          </c:spPr>
          <c:marker>
            <c:symbol val="diamond"/>
            <c:size val="5"/>
            <c:spPr>
              <a:solidFill>
                <a:srgbClr val="0000FF"/>
              </a:solidFill>
              <a:ln>
                <a:solidFill>
                  <a:srgbClr val="0000FF"/>
                </a:solidFill>
                <a:prstDash val="solid"/>
              </a:ln>
            </c:spPr>
          </c:marker>
          <c:cat>
            <c:strRef>
              <c:f>グラフ!$A$25:$A$39</c:f>
              <c:strCache>
                <c:ptCount val="15"/>
                <c:pt idx="0">
                  <c:v>-</c:v>
                </c:pt>
                <c:pt idx="1">
                  <c:v>-</c:v>
                </c:pt>
                <c:pt idx="2">
                  <c:v>-</c:v>
                </c:pt>
                <c:pt idx="3">
                  <c:v>-</c:v>
                </c:pt>
                <c:pt idx="4">
                  <c:v>-</c:v>
                </c:pt>
                <c:pt idx="5">
                  <c:v>-</c:v>
                </c:pt>
                <c:pt idx="6">
                  <c:v>-</c:v>
                </c:pt>
                <c:pt idx="7">
                  <c:v>-</c:v>
                </c:pt>
                <c:pt idx="8">
                  <c:v>-</c:v>
                </c:pt>
                <c:pt idx="9">
                  <c:v>-</c:v>
                </c:pt>
                <c:pt idx="10">
                  <c:v>-</c:v>
                </c:pt>
                <c:pt idx="11">
                  <c:v>-</c:v>
                </c:pt>
                <c:pt idx="12">
                  <c:v>-</c:v>
                </c:pt>
                <c:pt idx="13">
                  <c:v>-</c:v>
                </c:pt>
                <c:pt idx="14">
                  <c:v>-</c:v>
                </c:pt>
              </c:strCache>
            </c:strRef>
          </c:cat>
          <c:val>
            <c:numRef>
              <c:f>グラフ!$B$25:$B$39</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00AB-4F24-BFD0-07844E392350}"/>
            </c:ext>
          </c:extLst>
        </c:ser>
        <c:ser>
          <c:idx val="1"/>
          <c:order val="1"/>
          <c:tx>
            <c:v>ゲンジボタル</c:v>
          </c:tx>
          <c:spPr>
            <a:ln w="12700">
              <a:solidFill>
                <a:srgbClr val="008000"/>
              </a:solidFill>
              <a:prstDash val="solid"/>
            </a:ln>
          </c:spPr>
          <c:marker>
            <c:symbol val="square"/>
            <c:size val="5"/>
            <c:spPr>
              <a:solidFill>
                <a:srgbClr val="008000"/>
              </a:solidFill>
              <a:ln>
                <a:solidFill>
                  <a:srgbClr val="008000"/>
                </a:solidFill>
                <a:prstDash val="solid"/>
              </a:ln>
            </c:spPr>
          </c:marker>
          <c:cat>
            <c:strRef>
              <c:f>グラフ!$A$6:$A$20</c:f>
              <c:strCache>
                <c:ptCount val="15"/>
                <c:pt idx="0">
                  <c:v>-</c:v>
                </c:pt>
                <c:pt idx="1">
                  <c:v>-</c:v>
                </c:pt>
                <c:pt idx="2">
                  <c:v>-</c:v>
                </c:pt>
                <c:pt idx="3">
                  <c:v>-</c:v>
                </c:pt>
                <c:pt idx="4">
                  <c:v>-</c:v>
                </c:pt>
                <c:pt idx="5">
                  <c:v>-</c:v>
                </c:pt>
                <c:pt idx="6">
                  <c:v>-</c:v>
                </c:pt>
                <c:pt idx="7">
                  <c:v>-</c:v>
                </c:pt>
                <c:pt idx="8">
                  <c:v>-</c:v>
                </c:pt>
                <c:pt idx="9">
                  <c:v>-</c:v>
                </c:pt>
                <c:pt idx="10">
                  <c:v>-</c:v>
                </c:pt>
                <c:pt idx="11">
                  <c:v>-</c:v>
                </c:pt>
                <c:pt idx="12">
                  <c:v>-</c:v>
                </c:pt>
                <c:pt idx="13">
                  <c:v>-</c:v>
                </c:pt>
                <c:pt idx="14">
                  <c:v>-</c:v>
                </c:pt>
              </c:strCache>
            </c:strRef>
          </c:cat>
          <c:val>
            <c:numRef>
              <c:f>グラフ!$B$6:$B$20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1-00AB-4F24-BFD0-07844E392350}"/>
            </c:ext>
          </c:extLst>
        </c:ser>
        <c:dLbls>
          <c:showLegendKey val="0"/>
          <c:showVal val="0"/>
          <c:showCatName val="0"/>
          <c:showSerName val="0"/>
          <c:showPercent val="0"/>
          <c:showBubbleSize val="0"/>
        </c:dLbls>
        <c:marker val="1"/>
        <c:smooth val="0"/>
        <c:axId val="107525248"/>
        <c:axId val="107527168"/>
      </c:lineChart>
      <c:catAx>
        <c:axId val="107525248"/>
        <c:scaling>
          <c:orientation val="minMax"/>
        </c:scaling>
        <c:delete val="0"/>
        <c:axPos val="b"/>
        <c:numFmt formatCode="m/d;@" sourceLinked="0"/>
        <c:majorTickMark val="in"/>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7527168"/>
        <c:crosses val="autoZero"/>
        <c:auto val="1"/>
        <c:lblAlgn val="ctr"/>
        <c:lblOffset val="100"/>
        <c:tickLblSkip val="1"/>
        <c:tickMarkSkip val="1"/>
        <c:noMultiLvlLbl val="0"/>
      </c:catAx>
      <c:valAx>
        <c:axId val="107527168"/>
        <c:scaling>
          <c:orientation val="minMax"/>
        </c:scaling>
        <c:delete val="0"/>
        <c:axPos val="l"/>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sz="1400"/>
                  <a:t>個体数</a:t>
                </a:r>
              </a:p>
            </c:rich>
          </c:tx>
          <c:layout>
            <c:manualLayout>
              <c:xMode val="edge"/>
              <c:yMode val="edge"/>
              <c:x val="1.098901098901099E-2"/>
              <c:y val="0.3914214744604645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7525248"/>
        <c:crosses val="autoZero"/>
        <c:crossBetween val="between"/>
      </c:valAx>
      <c:spPr>
        <a:solidFill>
          <a:srgbClr val="FFFFFF"/>
        </a:solidFill>
        <a:ln w="3175">
          <a:solidFill>
            <a:srgbClr val="000000"/>
          </a:solidFill>
          <a:prstDash val="solid"/>
        </a:ln>
      </c:spPr>
    </c:plotArea>
    <c:legend>
      <c:legendPos val="r"/>
      <c:layout>
        <c:manualLayout>
          <c:xMode val="edge"/>
          <c:yMode val="edge"/>
          <c:x val="0.68864468864468864"/>
          <c:y val="8.8471849865951746E-2"/>
          <c:w val="0.29597069597069592"/>
          <c:h val="0.11528150134048257"/>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2239989934242E-2"/>
          <c:y val="6.3291139240506333E-2"/>
          <c:w val="0.78605291682009648"/>
          <c:h val="0.75611814345991557"/>
        </c:manualLayout>
      </c:layout>
      <c:barChart>
        <c:barDir val="col"/>
        <c:grouping val="clustered"/>
        <c:varyColors val="0"/>
        <c:ser>
          <c:idx val="0"/>
          <c:order val="0"/>
          <c:tx>
            <c:strRef>
              <c:f>グラフ!$A$4</c:f>
              <c:strCache>
                <c:ptCount val="1"/>
                <c:pt idx="0">
                  <c:v>ゲンジボタル</c:v>
                </c:pt>
              </c:strCache>
            </c:strRef>
          </c:tx>
          <c:spPr>
            <a:solidFill>
              <a:srgbClr val="008000"/>
            </a:solidFill>
            <a:ln w="12700">
              <a:solidFill>
                <a:srgbClr val="000000"/>
              </a:solidFill>
              <a:prstDash val="solid"/>
            </a:ln>
          </c:spPr>
          <c:invertIfNegative val="0"/>
          <c:val>
            <c:numRef>
              <c:f>グラフ!$C$5:$U$5</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5="http://schemas.microsoft.com/office/drawing/2012/chart" uri="{02D57815-91ED-43cb-92C2-25804820EDAC}">
              <c15:filteredCategoryTitle>
                <c15:cat>
                  <c:multiLvlStrRef>
                    <c:extLst>
                      <c:ext uri="{02D57815-91ED-43cb-92C2-25804820EDAC}">
                        <c15:formulaRef>
                          <c15:sqref>グラフ!$C$4:$U$4</c15:sqref>
                        </c15:formulaRef>
                      </c:ext>
                    </c:extLst>
                  </c:multiLvlStrRef>
                </c15:cat>
              </c15:filteredCategoryTitle>
            </c:ext>
            <c:ext xmlns:c16="http://schemas.microsoft.com/office/drawing/2014/chart" uri="{C3380CC4-5D6E-409C-BE32-E72D297353CC}">
              <c16:uniqueId val="{00000000-E4BE-43BA-AAEC-561D37CE518F}"/>
            </c:ext>
          </c:extLst>
        </c:ser>
        <c:ser>
          <c:idx val="1"/>
          <c:order val="1"/>
          <c:tx>
            <c:strRef>
              <c:f>グラフ!$A$23</c:f>
              <c:strCache>
                <c:ptCount val="1"/>
                <c:pt idx="0">
                  <c:v>ヘイケボタル</c:v>
                </c:pt>
              </c:strCache>
            </c:strRef>
          </c:tx>
          <c:spPr>
            <a:solidFill>
              <a:srgbClr val="0000FF"/>
            </a:solidFill>
            <a:ln w="12700">
              <a:solidFill>
                <a:srgbClr val="000000"/>
              </a:solidFill>
              <a:prstDash val="solid"/>
            </a:ln>
          </c:spPr>
          <c:invertIfNegative val="0"/>
          <c:val>
            <c:numRef>
              <c:f>グラフ!$C$24:$U$24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E4BE-43BA-AAEC-561D37CE518F}"/>
            </c:ext>
          </c:extLst>
        </c:ser>
        <c:dLbls>
          <c:showLegendKey val="0"/>
          <c:showVal val="0"/>
          <c:showCatName val="0"/>
          <c:showSerName val="0"/>
          <c:showPercent val="0"/>
          <c:showBubbleSize val="0"/>
        </c:dLbls>
        <c:gapWidth val="150"/>
        <c:axId val="107823872"/>
        <c:axId val="107825408"/>
      </c:barChart>
      <c:catAx>
        <c:axId val="107823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7825408"/>
        <c:crosses val="autoZero"/>
        <c:auto val="1"/>
        <c:lblAlgn val="ctr"/>
        <c:lblOffset val="100"/>
        <c:tickLblSkip val="1"/>
        <c:tickMarkSkip val="1"/>
        <c:noMultiLvlLbl val="0"/>
      </c:catAx>
      <c:valAx>
        <c:axId val="107825408"/>
        <c:scaling>
          <c:orientation val="minMax"/>
        </c:scaling>
        <c:delete val="0"/>
        <c:axPos val="l"/>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a:t>個体数</a:t>
                </a:r>
              </a:p>
            </c:rich>
          </c:tx>
          <c:layout>
            <c:manualLayout>
              <c:xMode val="edge"/>
              <c:yMode val="edge"/>
              <c:x val="1.5366430260047281E-2"/>
              <c:y val="0.427848101265822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7823872"/>
        <c:crosses val="autoZero"/>
        <c:crossBetween val="between"/>
      </c:valAx>
      <c:spPr>
        <a:solidFill>
          <a:srgbClr val="FFFFFF"/>
        </a:solidFill>
        <a:ln w="3175">
          <a:solidFill>
            <a:srgbClr val="000000"/>
          </a:solidFill>
          <a:prstDash val="solid"/>
        </a:ln>
      </c:spPr>
    </c:plotArea>
    <c:legend>
      <c:legendPos val="r"/>
      <c:layout>
        <c:manualLayout>
          <c:xMode val="edge"/>
          <c:yMode val="edge"/>
          <c:x val="0.87352345141254506"/>
          <c:y val="7.848101265822785E-2"/>
          <c:w val="0.11583936759678093"/>
          <c:h val="9.8734177215189872E-2"/>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138544</xdr:colOff>
      <xdr:row>96</xdr:row>
      <xdr:rowOff>117764</xdr:rowOff>
    </xdr:from>
    <xdr:to>
      <xdr:col>10</xdr:col>
      <xdr:colOff>29563</xdr:colOff>
      <xdr:row>100</xdr:row>
      <xdr:rowOff>223859</xdr:rowOff>
    </xdr:to>
    <xdr:pic>
      <xdr:nvPicPr>
        <xdr:cNvPr id="2" name="図 1"/>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16724" y="18146684"/>
          <a:ext cx="5415519" cy="1241475"/>
        </a:xfrm>
        <a:prstGeom prst="rect">
          <a:avLst/>
        </a:prstGeom>
      </xdr:spPr>
    </xdr:pic>
    <xdr:clientData/>
  </xdr:twoCellAnchor>
  <xdr:oneCellAnchor>
    <xdr:from>
      <xdr:col>1</xdr:col>
      <xdr:colOff>53455</xdr:colOff>
      <xdr:row>6</xdr:row>
      <xdr:rowOff>59365</xdr:rowOff>
    </xdr:from>
    <xdr:ext cx="543739" cy="3024077"/>
    <xdr:sp macro="" textlink="">
      <xdr:nvSpPr>
        <xdr:cNvPr id="3" name="テキスト ボックス 2"/>
        <xdr:cNvSpPr txBox="1"/>
      </xdr:nvSpPr>
      <xdr:spPr>
        <a:xfrm>
          <a:off x="114415" y="1438585"/>
          <a:ext cx="543739" cy="302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特徴的な変化</a:t>
          </a:r>
          <a:r>
            <a:rPr kumimoji="1" lang="ja-JP" altLang="en-US" sz="1200" b="1">
              <a:solidFill>
                <a:schemeClr val="bg1"/>
              </a:solidFill>
              <a:latin typeface="メイリオ" panose="020B0604030504040204" pitchFamily="50" charset="-128"/>
              <a:ea typeface="メイリオ" panose="020B0604030504040204" pitchFamily="50" charset="-128"/>
            </a:rPr>
            <a:t>シート</a:t>
          </a:r>
          <a:endParaRPr kumimoji="1" lang="ja-JP" altLang="en-US" sz="1600" b="1">
            <a:solidFill>
              <a:schemeClr val="bg1"/>
            </a:solidFill>
            <a:latin typeface="メイリオ" panose="020B0604030504040204" pitchFamily="50" charset="-128"/>
            <a:ea typeface="メイリオ" panose="020B0604030504040204" pitchFamily="50" charset="-128"/>
          </a:endParaRPr>
        </a:p>
      </xdr:txBody>
    </xdr:sp>
    <xdr:clientData/>
  </xdr:oneCellAnchor>
  <xdr:oneCellAnchor>
    <xdr:from>
      <xdr:col>0</xdr:col>
      <xdr:colOff>9525</xdr:colOff>
      <xdr:row>41</xdr:row>
      <xdr:rowOff>3634</xdr:rowOff>
    </xdr:from>
    <xdr:ext cx="495300" cy="1577515"/>
    <xdr:sp macro="" textlink="">
      <xdr:nvSpPr>
        <xdr:cNvPr id="4" name="テキスト ボックス 3"/>
        <xdr:cNvSpPr txBox="1"/>
      </xdr:nvSpPr>
      <xdr:spPr>
        <a:xfrm>
          <a:off x="9525" y="7600774"/>
          <a:ext cx="495300" cy="1577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500" b="1" spc="-300" baseline="0">
              <a:solidFill>
                <a:schemeClr val="bg1"/>
              </a:solidFill>
              <a:latin typeface="メイリオ" panose="020B0604030504040204" pitchFamily="50" charset="-128"/>
              <a:ea typeface="メイリオ" panose="020B0604030504040204" pitchFamily="50" charset="-128"/>
            </a:rPr>
            <a:t>（</a:t>
          </a:r>
          <a:r>
            <a:rPr kumimoji="1" lang="en-US" altLang="ja-JP" sz="1500" b="1" spc="-300" baseline="0">
              <a:solidFill>
                <a:schemeClr val="bg1"/>
              </a:solidFill>
              <a:latin typeface="メイリオ" panose="020B0604030504040204" pitchFamily="50" charset="-128"/>
              <a:ea typeface="メイリオ" panose="020B0604030504040204" pitchFamily="50" charset="-128"/>
            </a:rPr>
            <a:t>Ⅰ</a:t>
          </a:r>
          <a:r>
            <a:rPr kumimoji="1" lang="ja-JP" altLang="en-US" sz="1500" b="1" spc="-300" baseline="0">
              <a:solidFill>
                <a:schemeClr val="bg1"/>
              </a:solidFill>
              <a:latin typeface="メイリオ" panose="020B0604030504040204" pitchFamily="50" charset="-128"/>
              <a:ea typeface="メイリオ" panose="020B0604030504040204" pitchFamily="50" charset="-128"/>
            </a:rPr>
            <a:t>個体数）</a:t>
          </a:r>
        </a:p>
      </xdr:txBody>
    </xdr:sp>
    <xdr:clientData/>
  </xdr:oneCellAnchor>
  <xdr:oneCellAnchor>
    <xdr:from>
      <xdr:col>1</xdr:col>
      <xdr:colOff>41644</xdr:colOff>
      <xdr:row>69</xdr:row>
      <xdr:rowOff>161261</xdr:rowOff>
    </xdr:from>
    <xdr:ext cx="543739" cy="2682948"/>
    <xdr:sp macro="" textlink="">
      <xdr:nvSpPr>
        <xdr:cNvPr id="5" name="テキスト ボックス 4"/>
        <xdr:cNvSpPr txBox="1"/>
      </xdr:nvSpPr>
      <xdr:spPr>
        <a:xfrm>
          <a:off x="102604" y="12429461"/>
          <a:ext cx="543739" cy="26829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チェック表</a:t>
          </a:r>
          <a:r>
            <a:rPr kumimoji="1" lang="ja-JP" altLang="en-US" sz="1100" b="1">
              <a:solidFill>
                <a:schemeClr val="bg1"/>
              </a:solidFill>
              <a:latin typeface="メイリオ" panose="020B0604030504040204" pitchFamily="50" charset="-128"/>
              <a:ea typeface="メイリオ" panose="020B0604030504040204" pitchFamily="50" charset="-128"/>
            </a:rPr>
            <a:t>シート</a:t>
          </a:r>
          <a:endParaRPr kumimoji="1" lang="ja-JP" altLang="en-US" sz="1400" b="1">
            <a:solidFill>
              <a:schemeClr val="bg1"/>
            </a:solidFill>
            <a:latin typeface="メイリオ" panose="020B0604030504040204" pitchFamily="50" charset="-128"/>
            <a:ea typeface="メイリオ" panose="020B0604030504040204" pitchFamily="50" charset="-128"/>
          </a:endParaRPr>
        </a:p>
      </xdr:txBody>
    </xdr:sp>
    <xdr:clientData/>
  </xdr:oneCellAnchor>
  <xdr:twoCellAnchor>
    <xdr:from>
      <xdr:col>1</xdr:col>
      <xdr:colOff>115186</xdr:colOff>
      <xdr:row>25</xdr:row>
      <xdr:rowOff>84174</xdr:rowOff>
    </xdr:from>
    <xdr:to>
      <xdr:col>1</xdr:col>
      <xdr:colOff>518337</xdr:colOff>
      <xdr:row>29</xdr:row>
      <xdr:rowOff>101895</xdr:rowOff>
    </xdr:to>
    <xdr:sp macro="" textlink="">
      <xdr:nvSpPr>
        <xdr:cNvPr id="6" name="下矢印 5"/>
        <xdr:cNvSpPr/>
      </xdr:nvSpPr>
      <xdr:spPr>
        <a:xfrm>
          <a:off x="176146" y="5067654"/>
          <a:ext cx="403151" cy="612081"/>
        </a:xfrm>
        <a:prstGeom prst="downArrow">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116958</xdr:colOff>
      <xdr:row>67</xdr:row>
      <xdr:rowOff>22151</xdr:rowOff>
    </xdr:from>
    <xdr:to>
      <xdr:col>1</xdr:col>
      <xdr:colOff>520109</xdr:colOff>
      <xdr:row>70</xdr:row>
      <xdr:rowOff>77086</xdr:rowOff>
    </xdr:to>
    <xdr:sp macro="" textlink="">
      <xdr:nvSpPr>
        <xdr:cNvPr id="7" name="下矢印 6"/>
        <xdr:cNvSpPr/>
      </xdr:nvSpPr>
      <xdr:spPr>
        <a:xfrm>
          <a:off x="177918" y="12016031"/>
          <a:ext cx="403151" cy="496895"/>
        </a:xfrm>
        <a:prstGeom prst="downArrow">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105441</xdr:colOff>
      <xdr:row>85</xdr:row>
      <xdr:rowOff>56707</xdr:rowOff>
    </xdr:from>
    <xdr:to>
      <xdr:col>1</xdr:col>
      <xdr:colOff>508592</xdr:colOff>
      <xdr:row>88</xdr:row>
      <xdr:rowOff>44302</xdr:rowOff>
    </xdr:to>
    <xdr:sp macro="" textlink="">
      <xdr:nvSpPr>
        <xdr:cNvPr id="8" name="下矢印 7"/>
        <xdr:cNvSpPr/>
      </xdr:nvSpPr>
      <xdr:spPr>
        <a:xfrm>
          <a:off x="166401" y="14991907"/>
          <a:ext cx="403151" cy="490515"/>
        </a:xfrm>
        <a:prstGeom prst="downArrow">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3327</xdr:colOff>
      <xdr:row>30</xdr:row>
      <xdr:rowOff>100789</xdr:rowOff>
    </xdr:from>
    <xdr:ext cx="584775" cy="1851836"/>
    <xdr:sp macro="" textlink="">
      <xdr:nvSpPr>
        <xdr:cNvPr id="12" name="テキスト ボックス 11"/>
        <xdr:cNvSpPr txBox="1"/>
      </xdr:nvSpPr>
      <xdr:spPr>
        <a:xfrm>
          <a:off x="64287" y="5846269"/>
          <a:ext cx="584775" cy="18518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600" b="1" spc="-350" baseline="0">
              <a:solidFill>
                <a:schemeClr val="bg1"/>
              </a:solidFill>
              <a:latin typeface="メイリオ" panose="020B0604030504040204" pitchFamily="50" charset="-128"/>
              <a:ea typeface="メイリオ" panose="020B0604030504040204" pitchFamily="50" charset="-128"/>
            </a:rPr>
            <a:t>入力フォーム</a:t>
          </a:r>
        </a:p>
      </xdr:txBody>
    </xdr:sp>
    <xdr:clientData/>
  </xdr:oneCellAnchor>
  <xdr:oneCellAnchor>
    <xdr:from>
      <xdr:col>1</xdr:col>
      <xdr:colOff>25720</xdr:colOff>
      <xdr:row>51</xdr:row>
      <xdr:rowOff>154130</xdr:rowOff>
    </xdr:from>
    <xdr:ext cx="484748" cy="807896"/>
    <xdr:sp macro="" textlink="">
      <xdr:nvSpPr>
        <xdr:cNvPr id="13" name="テキスト ボックス 12"/>
        <xdr:cNvSpPr txBox="1"/>
      </xdr:nvSpPr>
      <xdr:spPr>
        <a:xfrm>
          <a:off x="86680" y="9465770"/>
          <a:ext cx="484748" cy="8078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200" b="1">
              <a:solidFill>
                <a:schemeClr val="bg1"/>
              </a:solidFill>
              <a:latin typeface="メイリオ" panose="020B0604030504040204" pitchFamily="50" charset="-128"/>
              <a:ea typeface="メイリオ" panose="020B0604030504040204" pitchFamily="50" charset="-128"/>
            </a:rPr>
            <a:t>シート</a:t>
          </a:r>
          <a:endParaRPr kumimoji="1" lang="ja-JP" altLang="en-US" sz="1600" b="1">
            <a:solidFill>
              <a:schemeClr val="bg1"/>
            </a:solidFill>
            <a:latin typeface="メイリオ" panose="020B0604030504040204" pitchFamily="50" charset="-128"/>
            <a:ea typeface="メイリオ" panose="020B0604030504040204" pitchFamily="50" charset="-128"/>
          </a:endParaRPr>
        </a:p>
      </xdr:txBody>
    </xdr:sp>
    <xdr:clientData/>
  </xdr:oneCellAnchor>
  <xdr:twoCellAnchor>
    <xdr:from>
      <xdr:col>3</xdr:col>
      <xdr:colOff>394855</xdr:colOff>
      <xdr:row>96</xdr:row>
      <xdr:rowOff>249236</xdr:rowOff>
    </xdr:from>
    <xdr:to>
      <xdr:col>5</xdr:col>
      <xdr:colOff>378281</xdr:colOff>
      <xdr:row>97</xdr:row>
      <xdr:rowOff>207818</xdr:rowOff>
    </xdr:to>
    <xdr:cxnSp macro="">
      <xdr:nvCxnSpPr>
        <xdr:cNvPr id="14" name="直線矢印コネクタ 13"/>
        <xdr:cNvCxnSpPr>
          <a:stCxn id="70" idx="2"/>
        </xdr:cNvCxnSpPr>
      </xdr:nvCxnSpPr>
      <xdr:spPr>
        <a:xfrm flipH="1">
          <a:off x="1614055" y="18278156"/>
          <a:ext cx="1324546" cy="28624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378281</xdr:colOff>
      <xdr:row>96</xdr:row>
      <xdr:rowOff>249236</xdr:rowOff>
    </xdr:from>
    <xdr:to>
      <xdr:col>6</xdr:col>
      <xdr:colOff>110837</xdr:colOff>
      <xdr:row>97</xdr:row>
      <xdr:rowOff>228600</xdr:rowOff>
    </xdr:to>
    <xdr:cxnSp macro="">
      <xdr:nvCxnSpPr>
        <xdr:cNvPr id="15" name="直線矢印コネクタ 14"/>
        <xdr:cNvCxnSpPr>
          <a:stCxn id="70" idx="2"/>
        </xdr:cNvCxnSpPr>
      </xdr:nvCxnSpPr>
      <xdr:spPr>
        <a:xfrm>
          <a:off x="2938601" y="18278156"/>
          <a:ext cx="403116" cy="30702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439271</xdr:colOff>
      <xdr:row>100</xdr:row>
      <xdr:rowOff>89647</xdr:rowOff>
    </xdr:from>
    <xdr:to>
      <xdr:col>8</xdr:col>
      <xdr:colOff>107576</xdr:colOff>
      <xdr:row>101</xdr:row>
      <xdr:rowOff>9875</xdr:rowOff>
    </xdr:to>
    <xdr:cxnSp macro="">
      <xdr:nvCxnSpPr>
        <xdr:cNvPr id="16" name="直線矢印コネクタ 15"/>
        <xdr:cNvCxnSpPr>
          <a:stCxn id="17" idx="0"/>
        </xdr:cNvCxnSpPr>
      </xdr:nvCxnSpPr>
      <xdr:spPr>
        <a:xfrm flipV="1">
          <a:off x="3675530" y="19417553"/>
          <a:ext cx="1013011" cy="260887"/>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4</xdr:col>
      <xdr:colOff>142214</xdr:colOff>
      <xdr:row>101</xdr:row>
      <xdr:rowOff>9875</xdr:rowOff>
    </xdr:from>
    <xdr:ext cx="3283526" cy="519042"/>
    <xdr:sp macro="" textlink="">
      <xdr:nvSpPr>
        <xdr:cNvPr id="17" name="テキスト ボックス 16"/>
        <xdr:cNvSpPr txBox="1"/>
      </xdr:nvSpPr>
      <xdr:spPr>
        <a:xfrm>
          <a:off x="2033767" y="19678440"/>
          <a:ext cx="3283526" cy="519042"/>
        </a:xfrm>
        <a:prstGeom prst="rect">
          <a:avLst/>
        </a:prstGeom>
        <a:solidFill>
          <a:schemeClr val="bg1"/>
        </a:solidFill>
        <a:ln w="95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50" b="0">
              <a:solidFill>
                <a:schemeClr val="tx1"/>
              </a:solidFill>
              <a:effectLst/>
              <a:latin typeface="ＭＳ Ｐゴシック" panose="020B0600070205080204" pitchFamily="50" charset="-128"/>
              <a:ea typeface="ＭＳ Ｐゴシック" panose="020B0600070205080204" pitchFamily="50" charset="-128"/>
              <a:cs typeface="+mn-cs"/>
            </a:rPr>
            <a:t>個体数</a:t>
          </a:r>
          <a:r>
            <a:rPr kumimoji="1" lang="ja-JP" altLang="ja-JP" sz="1050" b="0">
              <a:solidFill>
                <a:schemeClr val="tx1"/>
              </a:solidFill>
              <a:effectLst/>
              <a:latin typeface="ＭＳ Ｐゴシック" panose="020B0600070205080204" pitchFamily="50" charset="-128"/>
              <a:ea typeface="ＭＳ Ｐゴシック" panose="020B0600070205080204" pitchFamily="50" charset="-128"/>
              <a:cs typeface="+mn-cs"/>
            </a:rPr>
            <a:t>（必須項目）が未入力のため</a:t>
          </a:r>
          <a:r>
            <a:rPr kumimoji="1" lang="ja-JP" altLang="en-US" sz="1050" b="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ja-JP" sz="1050" b="0">
              <a:solidFill>
                <a:schemeClr val="tx1"/>
              </a:solidFill>
              <a:effectLst/>
              <a:latin typeface="ＭＳ Ｐゴシック" panose="020B0600070205080204" pitchFamily="50" charset="-128"/>
              <a:ea typeface="ＭＳ Ｐゴシック" panose="020B0600070205080204" pitchFamily="50" charset="-128"/>
              <a:cs typeface="+mn-cs"/>
            </a:rPr>
            <a:t>修正が必要</a:t>
          </a:r>
          <a:endParaRPr kumimoji="1" lang="en-US" altLang="ja-JP" sz="1050" b="0">
            <a:solidFill>
              <a:schemeClr val="tx1"/>
            </a:solidFill>
            <a:effectLst/>
            <a:latin typeface="ＭＳ Ｐゴシック" panose="020B0600070205080204" pitchFamily="50" charset="-128"/>
            <a:ea typeface="ＭＳ Ｐゴシック" panose="020B0600070205080204" pitchFamily="50" charset="-128"/>
            <a:cs typeface="+mn-cs"/>
          </a:endParaRPr>
        </a:p>
        <a:p>
          <a:pPr algn="ctr"/>
          <a:r>
            <a:rPr kumimoji="1" lang="ja-JP" altLang="en-US" sz="1050" b="0">
              <a:solidFill>
                <a:schemeClr val="tx1"/>
              </a:solidFill>
              <a:effectLst/>
              <a:latin typeface="ＭＳ Ｐゴシック" panose="020B0600070205080204" pitchFamily="50" charset="-128"/>
              <a:ea typeface="ＭＳ Ｐゴシック" panose="020B0600070205080204" pitchFamily="50" charset="-128"/>
              <a:cs typeface="+mn-cs"/>
            </a:rPr>
            <a:t>（個体が確認できなかった場合は</a:t>
          </a:r>
          <a:r>
            <a:rPr kumimoji="1" lang="en-US" altLang="ja-JP" sz="1050" b="0">
              <a:solidFill>
                <a:schemeClr val="tx1"/>
              </a:solidFill>
              <a:effectLst/>
              <a:latin typeface="ＭＳ Ｐゴシック" panose="020B0600070205080204" pitchFamily="50" charset="-128"/>
              <a:ea typeface="ＭＳ Ｐゴシック" panose="020B0600070205080204" pitchFamily="50" charset="-128"/>
              <a:cs typeface="+mn-cs"/>
            </a:rPr>
            <a:t>0</a:t>
          </a:r>
          <a:r>
            <a:rPr kumimoji="1" lang="ja-JP" altLang="en-US" sz="1050" b="0">
              <a:solidFill>
                <a:schemeClr val="tx1"/>
              </a:solidFill>
              <a:effectLst/>
              <a:latin typeface="ＭＳ Ｐゴシック" panose="020B0600070205080204" pitchFamily="50" charset="-128"/>
              <a:ea typeface="ＭＳ Ｐゴシック" panose="020B0600070205080204" pitchFamily="50" charset="-128"/>
              <a:cs typeface="+mn-cs"/>
            </a:rPr>
            <a:t>を入力）</a:t>
          </a:r>
          <a:endParaRPr lang="ja-JP" altLang="ja-JP" sz="1050">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121920</xdr:colOff>
      <xdr:row>88</xdr:row>
      <xdr:rowOff>175257</xdr:rowOff>
    </xdr:from>
    <xdr:to>
      <xdr:col>18</xdr:col>
      <xdr:colOff>27619</xdr:colOff>
      <xdr:row>90</xdr:row>
      <xdr:rowOff>806063</xdr:rowOff>
    </xdr:to>
    <xdr:grpSp>
      <xdr:nvGrpSpPr>
        <xdr:cNvPr id="18" name="グループ化 17"/>
        <xdr:cNvGrpSpPr/>
      </xdr:nvGrpSpPr>
      <xdr:grpSpPr>
        <a:xfrm>
          <a:off x="7378849" y="15504904"/>
          <a:ext cx="4863182" cy="1200065"/>
          <a:chOff x="11105188" y="12611485"/>
          <a:chExt cx="4599619" cy="1194570"/>
        </a:xfrm>
      </xdr:grpSpPr>
      <xdr:sp macro="" textlink="">
        <xdr:nvSpPr>
          <xdr:cNvPr id="19" name="正方形/長方形 18"/>
          <xdr:cNvSpPr/>
        </xdr:nvSpPr>
        <xdr:spPr>
          <a:xfrm>
            <a:off x="11105188" y="12611485"/>
            <a:ext cx="4578927" cy="1080978"/>
          </a:xfrm>
          <a:prstGeom prst="rect">
            <a:avLst/>
          </a:prstGeom>
          <a:solidFill>
            <a:schemeClr val="bg1"/>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xdr:cNvSpPr txBox="1"/>
        </xdr:nvSpPr>
        <xdr:spPr>
          <a:xfrm>
            <a:off x="11133185" y="12620083"/>
            <a:ext cx="4571622" cy="298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ファイル名の記載例</a:t>
            </a:r>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		S001_</a:t>
            </a:r>
            <a:r>
              <a:rPr lang="ja-JP" altLang="en-US" sz="1100" b="1">
                <a:solidFill>
                  <a:schemeClr val="dk1"/>
                </a:solidFill>
                <a:effectLst/>
                <a:latin typeface="+mn-lt"/>
                <a:ea typeface="+mn-ea"/>
                <a:cs typeface="+mn-cs"/>
              </a:rPr>
              <a:t>ホタル類</a:t>
            </a:r>
            <a:r>
              <a:rPr lang="en-US" altLang="ja-JP" sz="1100" b="1">
                <a:solidFill>
                  <a:schemeClr val="dk1"/>
                </a:solidFill>
                <a:effectLst/>
                <a:latin typeface="+mn-lt"/>
                <a:ea typeface="+mn-ea"/>
                <a:cs typeface="+mn-cs"/>
              </a:rPr>
              <a:t>23.xlsx</a:t>
            </a:r>
            <a:endParaRPr lang="ja-JP" altLang="ja-JP" sz="1100" b="1">
              <a:solidFill>
                <a:schemeClr val="dk1"/>
              </a:solidFill>
              <a:effectLst/>
              <a:latin typeface="+mn-lt"/>
              <a:ea typeface="+mn-ea"/>
              <a:cs typeface="+mn-cs"/>
            </a:endParaRPr>
          </a:p>
        </xdr:txBody>
      </xdr:sp>
      <xdr:sp macro="" textlink="">
        <xdr:nvSpPr>
          <xdr:cNvPr id="21" name="テキスト ボックス 20"/>
          <xdr:cNvSpPr txBox="1"/>
        </xdr:nvSpPr>
        <xdr:spPr>
          <a:xfrm>
            <a:off x="11133183" y="12981839"/>
            <a:ext cx="4568543" cy="824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・サイト番号</a:t>
            </a:r>
          </a:p>
          <a:p>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・半角アンダーバーと調査項目名</a:t>
            </a:r>
            <a:r>
              <a:rPr lang="ja-JP" altLang="en-US" sz="1100" b="0">
                <a:solidFill>
                  <a:schemeClr val="dk1"/>
                </a:solidFill>
                <a:effectLst/>
                <a:latin typeface="ＭＳ Ｐゴシック" panose="020B0600070205080204" pitchFamily="50" charset="-128"/>
                <a:ea typeface="ＭＳ Ｐゴシック" panose="020B0600070205080204" pitchFamily="50" charset="-128"/>
                <a:cs typeface="+mn-cs"/>
              </a:rPr>
              <a:t>（ホタル）</a:t>
            </a:r>
            <a:endPar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・調査年度の西暦（下２桁）</a:t>
            </a:r>
          </a:p>
        </xdr:txBody>
      </xdr:sp>
      <xdr:grpSp>
        <xdr:nvGrpSpPr>
          <xdr:cNvPr id="22" name="グループ化 21"/>
          <xdr:cNvGrpSpPr/>
        </xdr:nvGrpSpPr>
        <xdr:grpSpPr>
          <a:xfrm>
            <a:off x="12122788" y="12892986"/>
            <a:ext cx="2781155" cy="608794"/>
            <a:chOff x="12122788" y="12892986"/>
            <a:chExt cx="2781155" cy="608794"/>
          </a:xfrm>
        </xdr:grpSpPr>
        <xdr:cxnSp macro="">
          <xdr:nvCxnSpPr>
            <xdr:cNvPr id="27" name="カギ線コネクタ 26"/>
            <xdr:cNvCxnSpPr/>
          </xdr:nvCxnSpPr>
          <xdr:spPr>
            <a:xfrm flipV="1">
              <a:off x="12122788" y="12894125"/>
              <a:ext cx="1980245" cy="219232"/>
            </a:xfrm>
            <a:prstGeom prst="bentConnector3">
              <a:avLst>
                <a:gd name="adj1" fmla="val 100024"/>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カギ線コネクタ 27"/>
            <xdr:cNvCxnSpPr/>
          </xdr:nvCxnSpPr>
          <xdr:spPr>
            <a:xfrm flipV="1">
              <a:off x="13850897" y="12892986"/>
              <a:ext cx="689863" cy="414305"/>
            </a:xfrm>
            <a:prstGeom prst="bentConnector3">
              <a:avLst>
                <a:gd name="adj1" fmla="val 99706"/>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カギ線コネクタ 28"/>
            <xdr:cNvCxnSpPr/>
          </xdr:nvCxnSpPr>
          <xdr:spPr>
            <a:xfrm flipV="1">
              <a:off x="13005970" y="12906837"/>
              <a:ext cx="1897973" cy="594943"/>
            </a:xfrm>
            <a:prstGeom prst="bentConnector3">
              <a:avLst>
                <a:gd name="adj1" fmla="val 99808"/>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3" name="グループ化 22"/>
          <xdr:cNvGrpSpPr/>
        </xdr:nvGrpSpPr>
        <xdr:grpSpPr>
          <a:xfrm>
            <a:off x="13957972" y="12863307"/>
            <a:ext cx="996144" cy="3831"/>
            <a:chOff x="13957972" y="12863307"/>
            <a:chExt cx="996144" cy="3831"/>
          </a:xfrm>
        </xdr:grpSpPr>
        <xdr:cxnSp macro="">
          <xdr:nvCxnSpPr>
            <xdr:cNvPr id="24" name="直線コネクタ 23"/>
            <xdr:cNvCxnSpPr/>
          </xdr:nvCxnSpPr>
          <xdr:spPr>
            <a:xfrm>
              <a:off x="13957972" y="12863307"/>
              <a:ext cx="25679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a:off x="14297891" y="12867138"/>
              <a:ext cx="494529"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14843191" y="12863307"/>
              <a:ext cx="11092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560853</xdr:colOff>
      <xdr:row>7</xdr:row>
      <xdr:rowOff>82550</xdr:rowOff>
    </xdr:from>
    <xdr:to>
      <xdr:col>18</xdr:col>
      <xdr:colOff>923925</xdr:colOff>
      <xdr:row>23</xdr:row>
      <xdr:rowOff>101386</xdr:rowOff>
    </xdr:to>
    <xdr:grpSp>
      <xdr:nvGrpSpPr>
        <xdr:cNvPr id="30" name="グループ化 29"/>
        <xdr:cNvGrpSpPr/>
      </xdr:nvGrpSpPr>
      <xdr:grpSpPr>
        <a:xfrm>
          <a:off x="5388347" y="1682750"/>
          <a:ext cx="7749990" cy="3075801"/>
          <a:chOff x="12067053" y="968375"/>
          <a:chExt cx="7325847" cy="3143036"/>
        </a:xfrm>
      </xdr:grpSpPr>
      <xdr:grpSp>
        <xdr:nvGrpSpPr>
          <xdr:cNvPr id="31" name="グループ化 30"/>
          <xdr:cNvGrpSpPr/>
        </xdr:nvGrpSpPr>
        <xdr:grpSpPr>
          <a:xfrm>
            <a:off x="12067053" y="968375"/>
            <a:ext cx="7325847" cy="3143036"/>
            <a:chOff x="12067053" y="968375"/>
            <a:chExt cx="7325847" cy="3143036"/>
          </a:xfrm>
        </xdr:grpSpPr>
        <xdr:pic>
          <xdr:nvPicPr>
            <xdr:cNvPr id="35" name="図 34"/>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2077700" y="968375"/>
              <a:ext cx="7312369" cy="3143036"/>
            </a:xfrm>
            <a:prstGeom prst="rect">
              <a:avLst/>
            </a:prstGeom>
            <a:ln>
              <a:solidFill>
                <a:schemeClr val="tx1">
                  <a:lumMod val="50000"/>
                  <a:lumOff val="50000"/>
                </a:schemeClr>
              </a:solidFill>
            </a:ln>
          </xdr:spPr>
        </xdr:pic>
        <xdr:grpSp>
          <xdr:nvGrpSpPr>
            <xdr:cNvPr id="36" name="グループ化 35"/>
            <xdr:cNvGrpSpPr/>
          </xdr:nvGrpSpPr>
          <xdr:grpSpPr>
            <a:xfrm>
              <a:off x="12067053" y="1304924"/>
              <a:ext cx="2630021" cy="504826"/>
              <a:chOff x="12924304" y="4368949"/>
              <a:chExt cx="2145880" cy="573375"/>
            </a:xfrm>
          </xdr:grpSpPr>
          <xdr:sp macro="" textlink="">
            <xdr:nvSpPr>
              <xdr:cNvPr id="43" name="正方形/長方形 42"/>
              <xdr:cNvSpPr/>
            </xdr:nvSpPr>
            <xdr:spPr>
              <a:xfrm>
                <a:off x="12924304" y="4372771"/>
                <a:ext cx="2142993" cy="56955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xdr:cNvSpPr txBox="1"/>
            </xdr:nvSpPr>
            <xdr:spPr>
              <a:xfrm>
                <a:off x="14720462" y="4368949"/>
                <a:ext cx="349722" cy="389463"/>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❶</a:t>
                </a:r>
                <a:r>
                  <a:rPr kumimoji="1" lang="en-US" altLang="ja-JP" sz="1400" b="1">
                    <a:solidFill>
                      <a:schemeClr val="bg1"/>
                    </a:solidFill>
                    <a:latin typeface="ＭＳ ゴシック" panose="020B0609070205080204" pitchFamily="49" charset="-128"/>
                    <a:ea typeface="ＭＳ ゴシック" panose="020B0609070205080204" pitchFamily="49" charset="-128"/>
                  </a:rPr>
                  <a:t>a</a:t>
                </a:r>
                <a:endParaRPr kumimoji="1" lang="ja-JP" altLang="en-US" sz="1400" b="1">
                  <a:solidFill>
                    <a:schemeClr val="bg1"/>
                  </a:solidFill>
                  <a:latin typeface="ＭＳ ゴシック" panose="020B0609070205080204" pitchFamily="49" charset="-128"/>
                  <a:ea typeface="ＭＳ ゴシック" panose="020B0609070205080204" pitchFamily="49" charset="-128"/>
                </a:endParaRPr>
              </a:p>
            </xdr:txBody>
          </xdr:sp>
        </xdr:grpSp>
        <xdr:grpSp>
          <xdr:nvGrpSpPr>
            <xdr:cNvPr id="37" name="グループ化 36"/>
            <xdr:cNvGrpSpPr/>
          </xdr:nvGrpSpPr>
          <xdr:grpSpPr>
            <a:xfrm>
              <a:off x="18458329" y="1882924"/>
              <a:ext cx="934571" cy="2212825"/>
              <a:chOff x="12924304" y="4368950"/>
              <a:chExt cx="2145880" cy="573374"/>
            </a:xfrm>
          </xdr:grpSpPr>
          <xdr:sp macro="" textlink="">
            <xdr:nvSpPr>
              <xdr:cNvPr id="41" name="正方形/長方形 40"/>
              <xdr:cNvSpPr/>
            </xdr:nvSpPr>
            <xdr:spPr>
              <a:xfrm>
                <a:off x="12924304" y="4372771"/>
                <a:ext cx="2142993" cy="56955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xdr:cNvSpPr txBox="1"/>
            </xdr:nvSpPr>
            <xdr:spPr>
              <a:xfrm>
                <a:off x="14042272" y="4368950"/>
                <a:ext cx="1027912" cy="94570"/>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❶</a:t>
                </a:r>
                <a:r>
                  <a:rPr kumimoji="1" lang="en-US" altLang="ja-JP" sz="1400" b="1">
                    <a:solidFill>
                      <a:schemeClr val="bg1"/>
                    </a:solidFill>
                    <a:latin typeface="ＭＳ ゴシック" panose="020B0609070205080204" pitchFamily="49" charset="-128"/>
                    <a:ea typeface="ＭＳ ゴシック" panose="020B0609070205080204" pitchFamily="49" charset="-128"/>
                  </a:rPr>
                  <a:t>b</a:t>
                </a:r>
                <a:endParaRPr kumimoji="1" lang="ja-JP" altLang="en-US" sz="1400" b="1">
                  <a:solidFill>
                    <a:schemeClr val="bg1"/>
                  </a:solidFill>
                  <a:latin typeface="ＭＳ ゴシック" panose="020B0609070205080204" pitchFamily="49" charset="-128"/>
                  <a:ea typeface="ＭＳ ゴシック" panose="020B0609070205080204" pitchFamily="49" charset="-128"/>
                </a:endParaRPr>
              </a:p>
            </xdr:txBody>
          </xdr:sp>
        </xdr:grpSp>
        <xdr:grpSp>
          <xdr:nvGrpSpPr>
            <xdr:cNvPr id="38" name="グループ化 37"/>
            <xdr:cNvGrpSpPr/>
          </xdr:nvGrpSpPr>
          <xdr:grpSpPr>
            <a:xfrm>
              <a:off x="13781554" y="1892449"/>
              <a:ext cx="1144121" cy="1126975"/>
              <a:chOff x="12924304" y="4368950"/>
              <a:chExt cx="2145880" cy="573374"/>
            </a:xfrm>
          </xdr:grpSpPr>
          <xdr:sp macro="" textlink="">
            <xdr:nvSpPr>
              <xdr:cNvPr id="39" name="正方形/長方形 38"/>
              <xdr:cNvSpPr/>
            </xdr:nvSpPr>
            <xdr:spPr>
              <a:xfrm>
                <a:off x="12924304" y="4372771"/>
                <a:ext cx="2142993" cy="56955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テキスト ボックス 39"/>
              <xdr:cNvSpPr txBox="1"/>
            </xdr:nvSpPr>
            <xdr:spPr>
              <a:xfrm>
                <a:off x="14427051" y="4368950"/>
                <a:ext cx="643133" cy="190536"/>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❷</a:t>
                </a:r>
              </a:p>
            </xdr:txBody>
          </xdr:sp>
        </xdr:grpSp>
      </xdr:grpSp>
      <xdr:grpSp>
        <xdr:nvGrpSpPr>
          <xdr:cNvPr id="32" name="グループ化 31"/>
          <xdr:cNvGrpSpPr/>
        </xdr:nvGrpSpPr>
        <xdr:grpSpPr>
          <a:xfrm>
            <a:off x="15629404" y="1263801"/>
            <a:ext cx="3058646" cy="469751"/>
            <a:chOff x="12924304" y="4368949"/>
            <a:chExt cx="2145880" cy="573375"/>
          </a:xfrm>
        </xdr:grpSpPr>
        <xdr:sp macro="" textlink="">
          <xdr:nvSpPr>
            <xdr:cNvPr id="33" name="正方形/長方形 32"/>
            <xdr:cNvSpPr/>
          </xdr:nvSpPr>
          <xdr:spPr>
            <a:xfrm>
              <a:off x="12924304" y="4372771"/>
              <a:ext cx="2142993" cy="56955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テキスト ボックス 33"/>
            <xdr:cNvSpPr txBox="1"/>
          </xdr:nvSpPr>
          <xdr:spPr>
            <a:xfrm>
              <a:off x="14822930" y="4368949"/>
              <a:ext cx="247254" cy="352477"/>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❸</a:t>
              </a:r>
            </a:p>
          </xdr:txBody>
        </xdr:sp>
      </xdr:grpSp>
    </xdr:grpSp>
    <xdr:clientData/>
  </xdr:twoCellAnchor>
  <xdr:oneCellAnchor>
    <xdr:from>
      <xdr:col>1</xdr:col>
      <xdr:colOff>190500</xdr:colOff>
      <xdr:row>41</xdr:row>
      <xdr:rowOff>3634</xdr:rowOff>
    </xdr:from>
    <xdr:ext cx="495300" cy="2158541"/>
    <xdr:sp macro="" textlink="">
      <xdr:nvSpPr>
        <xdr:cNvPr id="45" name="テキスト ボックス 44"/>
        <xdr:cNvSpPr txBox="1"/>
      </xdr:nvSpPr>
      <xdr:spPr>
        <a:xfrm>
          <a:off x="251460" y="7600774"/>
          <a:ext cx="495300" cy="21585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500" b="1" spc="-300" baseline="0">
              <a:solidFill>
                <a:schemeClr val="bg1"/>
              </a:solidFill>
              <a:latin typeface="メイリオ" panose="020B0604030504040204" pitchFamily="50" charset="-128"/>
              <a:ea typeface="メイリオ" panose="020B0604030504040204" pitchFamily="50" charset="-128"/>
            </a:rPr>
            <a:t>（</a:t>
          </a:r>
          <a:r>
            <a:rPr kumimoji="1" lang="en-US" altLang="ja-JP" sz="1500" b="1" spc="-300" baseline="0">
              <a:solidFill>
                <a:schemeClr val="bg1"/>
              </a:solidFill>
              <a:latin typeface="メイリオ" panose="020B0604030504040204" pitchFamily="50" charset="-128"/>
              <a:ea typeface="メイリオ" panose="020B0604030504040204" pitchFamily="50" charset="-128"/>
            </a:rPr>
            <a:t>Ⅱ</a:t>
          </a:r>
          <a:r>
            <a:rPr kumimoji="1" lang="ja-JP" altLang="en-US" sz="1500" b="1" spc="-300" baseline="0">
              <a:solidFill>
                <a:schemeClr val="bg1"/>
              </a:solidFill>
              <a:latin typeface="メイリオ" panose="020B0604030504040204" pitchFamily="50" charset="-128"/>
              <a:ea typeface="メイリオ" panose="020B0604030504040204" pitchFamily="50" charset="-128"/>
            </a:rPr>
            <a:t>区間環境）</a:t>
          </a:r>
        </a:p>
      </xdr:txBody>
    </xdr:sp>
    <xdr:clientData/>
  </xdr:oneCellAnchor>
  <xdr:twoCellAnchor>
    <xdr:from>
      <xdr:col>12</xdr:col>
      <xdr:colOff>13881</xdr:colOff>
      <xdr:row>69</xdr:row>
      <xdr:rowOff>76199</xdr:rowOff>
    </xdr:from>
    <xdr:to>
      <xdr:col>18</xdr:col>
      <xdr:colOff>371475</xdr:colOff>
      <xdr:row>85</xdr:row>
      <xdr:rowOff>47625</xdr:rowOff>
    </xdr:to>
    <xdr:grpSp>
      <xdr:nvGrpSpPr>
        <xdr:cNvPr id="46" name="グループ化 45"/>
        <xdr:cNvGrpSpPr/>
      </xdr:nvGrpSpPr>
      <xdr:grpSpPr>
        <a:xfrm>
          <a:off x="7979022" y="12272681"/>
          <a:ext cx="4606865" cy="2607050"/>
          <a:chOff x="12739281" y="12582524"/>
          <a:chExt cx="4358094" cy="2695576"/>
        </a:xfrm>
      </xdr:grpSpPr>
      <xdr:pic>
        <xdr:nvPicPr>
          <xdr:cNvPr id="47" name="図 46"/>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12739281" y="12582524"/>
            <a:ext cx="4347226" cy="2692113"/>
          </a:xfrm>
          <a:prstGeom prst="rect">
            <a:avLst/>
          </a:prstGeom>
        </xdr:spPr>
      </xdr:pic>
      <xdr:grpSp>
        <xdr:nvGrpSpPr>
          <xdr:cNvPr id="48" name="グループ化 47"/>
          <xdr:cNvGrpSpPr/>
        </xdr:nvGrpSpPr>
        <xdr:grpSpPr>
          <a:xfrm>
            <a:off x="12750165" y="14302740"/>
            <a:ext cx="4347210" cy="975360"/>
            <a:chOff x="12721590" y="4320540"/>
            <a:chExt cx="1575471" cy="1357984"/>
          </a:xfrm>
        </xdr:grpSpPr>
        <xdr:sp macro="" textlink="">
          <xdr:nvSpPr>
            <xdr:cNvPr id="49" name="正方形/長方形 48"/>
            <xdr:cNvSpPr/>
          </xdr:nvSpPr>
          <xdr:spPr>
            <a:xfrm>
              <a:off x="12721590" y="4320540"/>
              <a:ext cx="1575471" cy="135798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テキスト ボックス 49"/>
            <xdr:cNvSpPr txBox="1"/>
          </xdr:nvSpPr>
          <xdr:spPr>
            <a:xfrm>
              <a:off x="14152079" y="4353696"/>
              <a:ext cx="140401" cy="449565"/>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❻</a:t>
              </a:r>
              <a:endParaRPr kumimoji="1" lang="en-US" altLang="ja-JP" sz="1400" b="1">
                <a:solidFill>
                  <a:schemeClr val="bg1"/>
                </a:solidFill>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11</xdr:col>
      <xdr:colOff>643890</xdr:colOff>
      <xdr:row>30</xdr:row>
      <xdr:rowOff>9525</xdr:rowOff>
    </xdr:from>
    <xdr:to>
      <xdr:col>18</xdr:col>
      <xdr:colOff>695325</xdr:colOff>
      <xdr:row>65</xdr:row>
      <xdr:rowOff>153838</xdr:rowOff>
    </xdr:to>
    <xdr:grpSp>
      <xdr:nvGrpSpPr>
        <xdr:cNvPr id="51" name="グループ化 50"/>
        <xdr:cNvGrpSpPr/>
      </xdr:nvGrpSpPr>
      <xdr:grpSpPr>
        <a:xfrm>
          <a:off x="7900819" y="5751419"/>
          <a:ext cx="5008918" cy="5993784"/>
          <a:chOff x="17931765" y="6543676"/>
          <a:chExt cx="3794423" cy="4972050"/>
        </a:xfrm>
      </xdr:grpSpPr>
      <xdr:pic>
        <xdr:nvPicPr>
          <xdr:cNvPr id="52" name="図 51"/>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17945101" y="6543676"/>
            <a:ext cx="3781087" cy="4972050"/>
          </a:xfrm>
          <a:prstGeom prst="rect">
            <a:avLst/>
          </a:prstGeom>
          <a:ln>
            <a:solidFill>
              <a:schemeClr val="tx1">
                <a:lumMod val="50000"/>
                <a:lumOff val="50000"/>
              </a:schemeClr>
            </a:solidFill>
          </a:ln>
        </xdr:spPr>
      </xdr:pic>
      <xdr:grpSp>
        <xdr:nvGrpSpPr>
          <xdr:cNvPr id="53" name="グループ化 52"/>
          <xdr:cNvGrpSpPr/>
        </xdr:nvGrpSpPr>
        <xdr:grpSpPr>
          <a:xfrm>
            <a:off x="17931765" y="7225664"/>
            <a:ext cx="2366010" cy="4280535"/>
            <a:chOff x="12721590" y="4320540"/>
            <a:chExt cx="1575471" cy="1357984"/>
          </a:xfrm>
        </xdr:grpSpPr>
        <xdr:sp macro="" textlink="">
          <xdr:nvSpPr>
            <xdr:cNvPr id="54" name="正方形/長方形 53"/>
            <xdr:cNvSpPr/>
          </xdr:nvSpPr>
          <xdr:spPr>
            <a:xfrm>
              <a:off x="12721590" y="4320540"/>
              <a:ext cx="1575471" cy="135798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54"/>
            <xdr:cNvSpPr txBox="1"/>
          </xdr:nvSpPr>
          <xdr:spPr>
            <a:xfrm>
              <a:off x="14095572" y="4326498"/>
              <a:ext cx="196908" cy="95999"/>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❹</a:t>
              </a:r>
            </a:p>
          </xdr:txBody>
        </xdr:sp>
      </xdr:grpSp>
    </xdr:grpSp>
    <xdr:clientData/>
  </xdr:twoCellAnchor>
  <xdr:twoCellAnchor>
    <xdr:from>
      <xdr:col>3</xdr:col>
      <xdr:colOff>24765</xdr:colOff>
      <xdr:row>43</xdr:row>
      <xdr:rowOff>123825</xdr:rowOff>
    </xdr:from>
    <xdr:to>
      <xdr:col>11</xdr:col>
      <xdr:colOff>200986</xdr:colOff>
      <xdr:row>67</xdr:row>
      <xdr:rowOff>28575</xdr:rowOff>
    </xdr:to>
    <xdr:grpSp>
      <xdr:nvGrpSpPr>
        <xdr:cNvPr id="56" name="グループ化 55"/>
        <xdr:cNvGrpSpPr/>
      </xdr:nvGrpSpPr>
      <xdr:grpSpPr>
        <a:xfrm>
          <a:off x="1311200" y="8066554"/>
          <a:ext cx="6146715" cy="3885080"/>
          <a:chOff x="12397740" y="5981700"/>
          <a:chExt cx="5805496" cy="4019550"/>
        </a:xfrm>
      </xdr:grpSpPr>
      <xdr:pic>
        <xdr:nvPicPr>
          <xdr:cNvPr id="57" name="図 56"/>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12428658" y="5981700"/>
            <a:ext cx="5774578" cy="4016408"/>
          </a:xfrm>
          <a:prstGeom prst="rect">
            <a:avLst/>
          </a:prstGeom>
          <a:ln>
            <a:solidFill>
              <a:schemeClr val="tx1">
                <a:lumMod val="50000"/>
                <a:lumOff val="50000"/>
              </a:schemeClr>
            </a:solidFill>
          </a:ln>
        </xdr:spPr>
      </xdr:pic>
      <xdr:grpSp>
        <xdr:nvGrpSpPr>
          <xdr:cNvPr id="58" name="グループ化 57"/>
          <xdr:cNvGrpSpPr/>
        </xdr:nvGrpSpPr>
        <xdr:grpSpPr>
          <a:xfrm>
            <a:off x="12407265" y="6572250"/>
            <a:ext cx="1784985" cy="333376"/>
            <a:chOff x="12721590" y="4320540"/>
            <a:chExt cx="1575471" cy="1357984"/>
          </a:xfrm>
        </xdr:grpSpPr>
        <xdr:sp macro="" textlink="">
          <xdr:nvSpPr>
            <xdr:cNvPr id="68" name="正方形/長方形 67"/>
            <xdr:cNvSpPr/>
          </xdr:nvSpPr>
          <xdr:spPr>
            <a:xfrm>
              <a:off x="12721590" y="4320540"/>
              <a:ext cx="1575471" cy="135798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13994409" y="4353694"/>
              <a:ext cx="298071" cy="1247223"/>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❹</a:t>
              </a:r>
            </a:p>
          </xdr:txBody>
        </xdr:sp>
      </xdr:grpSp>
      <xdr:grpSp>
        <xdr:nvGrpSpPr>
          <xdr:cNvPr id="59" name="グループ化 58"/>
          <xdr:cNvGrpSpPr/>
        </xdr:nvGrpSpPr>
        <xdr:grpSpPr>
          <a:xfrm>
            <a:off x="12397740" y="6949440"/>
            <a:ext cx="5785485" cy="1985010"/>
            <a:chOff x="12721590" y="4320540"/>
            <a:chExt cx="1575471" cy="1357984"/>
          </a:xfrm>
        </xdr:grpSpPr>
        <xdr:sp macro="" textlink="">
          <xdr:nvSpPr>
            <xdr:cNvPr id="66" name="正方形/長方形 65"/>
            <xdr:cNvSpPr/>
          </xdr:nvSpPr>
          <xdr:spPr>
            <a:xfrm>
              <a:off x="12721590" y="4320540"/>
              <a:ext cx="1575471" cy="135798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7" name="テキスト ボックス 66"/>
            <xdr:cNvSpPr txBox="1"/>
          </xdr:nvSpPr>
          <xdr:spPr>
            <a:xfrm>
              <a:off x="14193309" y="4334148"/>
              <a:ext cx="99171" cy="249649"/>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❹</a:t>
              </a:r>
            </a:p>
          </xdr:txBody>
        </xdr:sp>
      </xdr:grpSp>
      <xdr:grpSp>
        <xdr:nvGrpSpPr>
          <xdr:cNvPr id="60" name="グループ化 59"/>
          <xdr:cNvGrpSpPr/>
        </xdr:nvGrpSpPr>
        <xdr:grpSpPr>
          <a:xfrm>
            <a:off x="12407265" y="9130665"/>
            <a:ext cx="5785485" cy="870585"/>
            <a:chOff x="12721590" y="4320540"/>
            <a:chExt cx="1575471" cy="1357984"/>
          </a:xfrm>
        </xdr:grpSpPr>
        <xdr:sp macro="" textlink="">
          <xdr:nvSpPr>
            <xdr:cNvPr id="64" name="正方形/長方形 63"/>
            <xdr:cNvSpPr/>
          </xdr:nvSpPr>
          <xdr:spPr>
            <a:xfrm>
              <a:off x="12721590" y="4320540"/>
              <a:ext cx="1575471" cy="135798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5" name="テキスト ボックス 64"/>
            <xdr:cNvSpPr txBox="1"/>
          </xdr:nvSpPr>
          <xdr:spPr>
            <a:xfrm>
              <a:off x="14203684" y="4353695"/>
              <a:ext cx="88796" cy="522518"/>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❹</a:t>
              </a:r>
            </a:p>
          </xdr:txBody>
        </xdr:sp>
      </xdr:grpSp>
      <xdr:grpSp>
        <xdr:nvGrpSpPr>
          <xdr:cNvPr id="61" name="グループ化 60"/>
          <xdr:cNvGrpSpPr/>
        </xdr:nvGrpSpPr>
        <xdr:grpSpPr>
          <a:xfrm>
            <a:off x="15055215" y="6587490"/>
            <a:ext cx="3137535" cy="327660"/>
            <a:chOff x="12721590" y="4320540"/>
            <a:chExt cx="1575471" cy="1357984"/>
          </a:xfrm>
        </xdr:grpSpPr>
        <xdr:sp macro="" textlink="">
          <xdr:nvSpPr>
            <xdr:cNvPr id="62" name="正方形/長方形 61"/>
            <xdr:cNvSpPr/>
          </xdr:nvSpPr>
          <xdr:spPr>
            <a:xfrm>
              <a:off x="12721590" y="4320540"/>
              <a:ext cx="1575471" cy="135798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テキスト ボックス 62"/>
            <xdr:cNvSpPr txBox="1"/>
          </xdr:nvSpPr>
          <xdr:spPr>
            <a:xfrm>
              <a:off x="14110530" y="4353696"/>
              <a:ext cx="181950" cy="1324828"/>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❺</a:t>
              </a:r>
            </a:p>
          </xdr:txBody>
        </xdr:sp>
      </xdr:grpSp>
    </xdr:grpSp>
    <xdr:clientData/>
  </xdr:twoCellAnchor>
  <xdr:oneCellAnchor>
    <xdr:from>
      <xdr:col>5</xdr:col>
      <xdr:colOff>3819</xdr:colOff>
      <xdr:row>95</xdr:row>
      <xdr:rowOff>221673</xdr:rowOff>
    </xdr:from>
    <xdr:ext cx="748923" cy="276944"/>
    <xdr:sp macro="" textlink="">
      <xdr:nvSpPr>
        <xdr:cNvPr id="70" name="テキスト ボックス 69"/>
        <xdr:cNvSpPr txBox="1"/>
      </xdr:nvSpPr>
      <xdr:spPr>
        <a:xfrm>
          <a:off x="2564139" y="17999133"/>
          <a:ext cx="748923" cy="27694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必須項目</a:t>
          </a:r>
        </a:p>
      </xdr:txBody>
    </xdr:sp>
    <xdr:clientData/>
  </xdr:oneCellAnchor>
  <xdr:twoCellAnchor>
    <xdr:from>
      <xdr:col>5</xdr:col>
      <xdr:colOff>378281</xdr:colOff>
      <xdr:row>96</xdr:row>
      <xdr:rowOff>249235</xdr:rowOff>
    </xdr:from>
    <xdr:to>
      <xdr:col>7</xdr:col>
      <xdr:colOff>76200</xdr:colOff>
      <xdr:row>97</xdr:row>
      <xdr:rowOff>159327</xdr:rowOff>
    </xdr:to>
    <xdr:cxnSp macro="">
      <xdr:nvCxnSpPr>
        <xdr:cNvPr id="71" name="直線矢印コネクタ 70"/>
        <xdr:cNvCxnSpPr/>
      </xdr:nvCxnSpPr>
      <xdr:spPr>
        <a:xfrm>
          <a:off x="2938601" y="18278155"/>
          <a:ext cx="1039039" cy="23775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450273</xdr:colOff>
      <xdr:row>96</xdr:row>
      <xdr:rowOff>249236</xdr:rowOff>
    </xdr:from>
    <xdr:to>
      <xdr:col>5</xdr:col>
      <xdr:colOff>378281</xdr:colOff>
      <xdr:row>97</xdr:row>
      <xdr:rowOff>200891</xdr:rowOff>
    </xdr:to>
    <xdr:cxnSp macro="">
      <xdr:nvCxnSpPr>
        <xdr:cNvPr id="72" name="直線矢印コネクタ 71"/>
        <xdr:cNvCxnSpPr/>
      </xdr:nvCxnSpPr>
      <xdr:spPr>
        <a:xfrm flipH="1">
          <a:off x="2340033" y="18278156"/>
          <a:ext cx="598568" cy="27931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419844</xdr:colOff>
      <xdr:row>96</xdr:row>
      <xdr:rowOff>249235</xdr:rowOff>
    </xdr:from>
    <xdr:to>
      <xdr:col>9</xdr:col>
      <xdr:colOff>96982</xdr:colOff>
      <xdr:row>97</xdr:row>
      <xdr:rowOff>166255</xdr:rowOff>
    </xdr:to>
    <xdr:cxnSp macro="">
      <xdr:nvCxnSpPr>
        <xdr:cNvPr id="73" name="直線矢印コネクタ 72"/>
        <xdr:cNvCxnSpPr/>
      </xdr:nvCxnSpPr>
      <xdr:spPr>
        <a:xfrm>
          <a:off x="2980164" y="18278155"/>
          <a:ext cx="2511778" cy="24468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8</xdr:col>
      <xdr:colOff>165527</xdr:colOff>
      <xdr:row>99</xdr:row>
      <xdr:rowOff>204268</xdr:rowOff>
    </xdr:from>
    <xdr:ext cx="368691" cy="275717"/>
    <xdr:sp macro="" textlink="">
      <xdr:nvSpPr>
        <xdr:cNvPr id="74" name="テキスト ボックス 73"/>
        <xdr:cNvSpPr txBox="1"/>
      </xdr:nvSpPr>
      <xdr:spPr>
        <a:xfrm>
          <a:off x="4746492" y="19281162"/>
          <a:ext cx="36869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 1</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0</xdr:colOff>
      <xdr:row>93</xdr:row>
      <xdr:rowOff>98612</xdr:rowOff>
    </xdr:from>
    <xdr:ext cx="712302" cy="2319483"/>
    <xdr:sp macro="" textlink="">
      <xdr:nvSpPr>
        <xdr:cNvPr id="75" name="テキスト ボックス 74"/>
        <xdr:cNvSpPr txBox="1"/>
      </xdr:nvSpPr>
      <xdr:spPr>
        <a:xfrm>
          <a:off x="0" y="17624612"/>
          <a:ext cx="712302" cy="2319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36000" rIns="36000" rtlCol="0" anchor="t">
          <a:spAutoFit/>
        </a:bodyPr>
        <a:lstStyle/>
        <a:p>
          <a:r>
            <a:rPr kumimoji="1" lang="ja-JP" altLang="en-US" sz="1050" b="1">
              <a:solidFill>
                <a:schemeClr val="bg1"/>
              </a:solidFill>
              <a:latin typeface="メイリオ" panose="020B0604030504040204" pitchFamily="50" charset="-128"/>
              <a:ea typeface="メイリオ" panose="020B0604030504040204" pitchFamily="50" charset="-128"/>
            </a:rPr>
            <a:t>入力の際の</a:t>
          </a:r>
          <a:endParaRPr kumimoji="1" lang="en-US" altLang="ja-JP" sz="1050" b="1">
            <a:solidFill>
              <a:schemeClr val="bg1"/>
            </a:solidFill>
            <a:latin typeface="メイリオ" panose="020B0604030504040204" pitchFamily="50" charset="-128"/>
            <a:ea typeface="メイリオ" panose="020B0604030504040204" pitchFamily="50" charset="-128"/>
          </a:endParaRPr>
        </a:p>
        <a:p>
          <a:r>
            <a:rPr kumimoji="1" lang="ja-JP" altLang="en-US" sz="1800" b="1">
              <a:solidFill>
                <a:schemeClr val="bg1"/>
              </a:solidFill>
              <a:latin typeface="メイリオ" panose="020B0604030504040204" pitchFamily="50" charset="-128"/>
              <a:ea typeface="メイリオ" panose="020B0604030504040204" pitchFamily="50" charset="-128"/>
            </a:rPr>
            <a:t>　注意事項</a:t>
          </a:r>
        </a:p>
      </xdr:txBody>
    </xdr:sp>
    <xdr:clientData/>
  </xdr:oneCellAnchor>
  <xdr:twoCellAnchor>
    <xdr:from>
      <xdr:col>11</xdr:col>
      <xdr:colOff>125506</xdr:colOff>
      <xdr:row>95</xdr:row>
      <xdr:rowOff>170329</xdr:rowOff>
    </xdr:from>
    <xdr:to>
      <xdr:col>20</xdr:col>
      <xdr:colOff>482974</xdr:colOff>
      <xdr:row>101</xdr:row>
      <xdr:rowOff>62751</xdr:rowOff>
    </xdr:to>
    <xdr:grpSp>
      <xdr:nvGrpSpPr>
        <xdr:cNvPr id="76" name="グループ化 75"/>
        <xdr:cNvGrpSpPr/>
      </xdr:nvGrpSpPr>
      <xdr:grpSpPr>
        <a:xfrm>
          <a:off x="7382435" y="17862176"/>
          <a:ext cx="7107892" cy="1627093"/>
          <a:chOff x="6823263" y="14491449"/>
          <a:chExt cx="6534147" cy="1622611"/>
        </a:xfrm>
      </xdr:grpSpPr>
      <xdr:sp macro="" textlink="">
        <xdr:nvSpPr>
          <xdr:cNvPr id="77" name="テキスト ボックス 76"/>
          <xdr:cNvSpPr txBox="1"/>
        </xdr:nvSpPr>
        <xdr:spPr>
          <a:xfrm>
            <a:off x="6823263" y="14491449"/>
            <a:ext cx="6534147" cy="162261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10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黄色</a:t>
            </a:r>
            <a:r>
              <a:rPr kumimoji="1" lang="ja-JP" altLang="en-US" sz="12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en-US"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要修正</a:t>
            </a:r>
            <a:r>
              <a:rPr kumimoji="1" lang="en-US"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入力</a:t>
            </a:r>
            <a:r>
              <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修正願います</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（例：左図 </a:t>
            </a:r>
            <a:r>
              <a:rPr kumimoji="1" lang="en-US" altLang="ja-JP" sz="1050" b="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050" b="0" baseline="0">
                <a:solidFill>
                  <a:schemeClr val="dk1"/>
                </a:solidFill>
                <a:effectLst/>
                <a:latin typeface="ＭＳ Ｐゴシック" panose="020B0600070205080204" pitchFamily="50" charset="-128"/>
                <a:ea typeface="ＭＳ Ｐゴシック" panose="020B0600070205080204" pitchFamily="50" charset="-128"/>
                <a:cs typeface="+mn-cs"/>
              </a:rPr>
              <a:t> 1</a:t>
            </a:r>
            <a:r>
              <a:rPr kumimoji="1"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en-US" altLang="ja-JP" sz="900" b="0">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＜エラー</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原因＞</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必須項目なのに未入力、登録されていない</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地区</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名　など</a:t>
            </a:r>
            <a:endPar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　　　　　　　　　　　　　　　　　　　　（</a:t>
            </a:r>
            <a:r>
              <a:rPr kumimoji="1" lang="ja-JP" altLang="ja-JP" sz="1000" b="0">
                <a:solidFill>
                  <a:schemeClr val="dk1"/>
                </a:solidFill>
                <a:effectLst/>
                <a:latin typeface="+mn-lt"/>
                <a:ea typeface="+mn-ea"/>
                <a:cs typeface="+mn-cs"/>
              </a:rPr>
              <a:t>入力する前に黄色になることがありますが、入力すると消えます</a:t>
            </a:r>
            <a:r>
              <a:rPr kumimoji="1" lang="ja-JP" altLang="en-US" sz="1000" b="0">
                <a:solidFill>
                  <a:schemeClr val="dk1"/>
                </a:solidFill>
                <a:effectLst/>
                <a:latin typeface="+mn-lt"/>
                <a:ea typeface="+mn-ea"/>
                <a:cs typeface="+mn-cs"/>
              </a:rPr>
              <a:t>）</a:t>
            </a:r>
            <a:endParaRPr lang="ja-JP" altLang="ja-JP" sz="900">
              <a:effectLst/>
            </a:endParaRPr>
          </a:p>
          <a:p>
            <a:pPr rtl="0" eaLnBrk="1" latinLnBrk="0" hangingPunct="1"/>
            <a:r>
              <a:rPr kumimoji="1" lang="ja-JP" altLang="en-US" sz="1050" b="1">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⇒そのままではデータを解析に使用できず集計対象外となるため、後日問い合わせとなります</a:t>
            </a:r>
            <a:endPar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ja-JP" altLang="ja-JP" sz="1050" b="1">
                <a:solidFill>
                  <a:schemeClr val="dk1"/>
                </a:solidFill>
                <a:effectLst/>
                <a:latin typeface="+mn-lt"/>
                <a:ea typeface="+mn-ea"/>
                <a:cs typeface="+mn-cs"/>
              </a:rPr>
              <a:t>　　　　 </a:t>
            </a:r>
            <a:r>
              <a:rPr kumimoji="1" lang="en-US" altLang="ja-JP" sz="1050" b="1">
                <a:solidFill>
                  <a:schemeClr val="dk1"/>
                </a:solidFill>
                <a:effectLst/>
                <a:latin typeface="+mn-lt"/>
                <a:ea typeface="+mn-ea"/>
                <a:cs typeface="+mn-cs"/>
              </a:rPr>
              <a:t>  </a:t>
            </a:r>
            <a:r>
              <a:rPr kumimoji="1" lang="ja-JP" altLang="en-US" sz="105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灰色</a:t>
            </a:r>
            <a:r>
              <a:rPr kumimoji="1" lang="en-US" altLang="ja-JP" sz="1100" b="1" baseline="0">
                <a:solidFill>
                  <a:schemeClr val="dk1"/>
                </a:solidFill>
                <a:effectLst/>
                <a:latin typeface="+mn-lt"/>
                <a:ea typeface="+mn-ea"/>
                <a:cs typeface="+mn-cs"/>
              </a:rPr>
              <a:t> </a:t>
            </a:r>
            <a:r>
              <a:rPr kumimoji="1" lang="ja-JP" altLang="en-US" sz="1100" b="0" baseline="0">
                <a:solidFill>
                  <a:schemeClr val="dk1"/>
                </a:solidFill>
                <a:effectLst/>
                <a:latin typeface="+mn-lt"/>
                <a:ea typeface="+mn-ea"/>
                <a:cs typeface="+mn-cs"/>
              </a:rPr>
              <a:t>入力する必要はありません</a:t>
            </a:r>
            <a:endParaRPr lang="ja-JP" altLang="ja-JP" sz="1100" b="0">
              <a:effectLst/>
            </a:endParaRPr>
          </a:p>
          <a:p>
            <a:pPr rtl="0" eaLnBrk="1" latinLnBrk="0" hangingPunct="1"/>
            <a:r>
              <a:rPr kumimoji="1" lang="ja-JP" altLang="ja-JP" sz="1050" b="0">
                <a:solidFill>
                  <a:schemeClr val="dk1"/>
                </a:solidFill>
                <a:effectLst/>
                <a:latin typeface="+mn-lt"/>
                <a:ea typeface="+mn-ea"/>
                <a:cs typeface="+mn-cs"/>
              </a:rPr>
              <a:t>　　　　</a:t>
            </a:r>
            <a:r>
              <a:rPr kumimoji="1" lang="ja-JP" altLang="en-US" sz="1050" b="0">
                <a:solidFill>
                  <a:schemeClr val="dk1"/>
                </a:solidFill>
                <a:effectLst/>
                <a:latin typeface="+mn-lt"/>
                <a:ea typeface="+mn-ea"/>
                <a:cs typeface="+mn-cs"/>
              </a:rPr>
              <a:t>　　自動的に入力されるか、入力の必要がない部分です</a:t>
            </a:r>
            <a:endPar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endParaRPr lang="ja-JP" altLang="ja-JP" sz="1100" b="1">
              <a:effectLst/>
              <a:latin typeface="ＭＳ Ｐゴシック" panose="020B0600070205080204" pitchFamily="50" charset="-128"/>
              <a:ea typeface="ＭＳ Ｐゴシック" panose="020B0600070205080204" pitchFamily="50" charset="-128"/>
            </a:endParaRPr>
          </a:p>
        </xdr:txBody>
      </xdr:sp>
      <xdr:sp macro="" textlink="">
        <xdr:nvSpPr>
          <xdr:cNvPr id="78" name="正方形/長方形 77"/>
          <xdr:cNvSpPr/>
        </xdr:nvSpPr>
        <xdr:spPr>
          <a:xfrm>
            <a:off x="6934202" y="14563164"/>
            <a:ext cx="418876" cy="151727"/>
          </a:xfrm>
          <a:prstGeom prst="rect">
            <a:avLst/>
          </a:prstGeom>
          <a:solidFill>
            <a:srgbClr val="FFFF00"/>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9" name="正方形/長方形 78"/>
          <xdr:cNvSpPr/>
        </xdr:nvSpPr>
        <xdr:spPr>
          <a:xfrm>
            <a:off x="6945941" y="15424450"/>
            <a:ext cx="418876" cy="151728"/>
          </a:xfrm>
          <a:prstGeom prst="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22860</xdr:colOff>
      <xdr:row>0</xdr:row>
      <xdr:rowOff>152400</xdr:rowOff>
    </xdr:from>
    <xdr:to>
      <xdr:col>13</xdr:col>
      <xdr:colOff>400723</xdr:colOff>
      <xdr:row>5</xdr:row>
      <xdr:rowOff>0</xdr:rowOff>
    </xdr:to>
    <xdr:sp macro="" textlink="">
      <xdr:nvSpPr>
        <xdr:cNvPr id="2" name="Text Box 10"/>
        <xdr:cNvSpPr txBox="1">
          <a:spLocks noChangeArrowheads="1"/>
        </xdr:cNvSpPr>
      </xdr:nvSpPr>
      <xdr:spPr bwMode="auto">
        <a:xfrm>
          <a:off x="9890760" y="152400"/>
          <a:ext cx="3593503" cy="1120140"/>
        </a:xfrm>
        <a:prstGeom prst="rect">
          <a:avLst/>
        </a:prstGeom>
        <a:solidFill>
          <a:srgbClr xmlns:mc="http://schemas.openxmlformats.org/markup-compatibility/2006" xmlns:a14="http://schemas.microsoft.com/office/drawing/2010/main" val="99CCFF" mc:Ignorable="a14" a14:legacySpreadsheetColorIndex="44"/>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0" anchor="t" upright="1"/>
        <a:lstStyle/>
        <a:p>
          <a:pPr algn="l" rtl="0">
            <a:lnSpc>
              <a:spcPts val="1700"/>
            </a:lnSpc>
            <a:defRPr sz="1000"/>
          </a:pPr>
          <a:r>
            <a:rPr lang="en-US" altLang="ja-JP" sz="1400" b="1" i="0" u="none" strike="noStrike" baseline="0">
              <a:solidFill>
                <a:srgbClr val="0000FF"/>
              </a:solidFill>
              <a:latin typeface="ＭＳ Ｐゴシック"/>
              <a:ea typeface="ＭＳ Ｐゴシック"/>
            </a:rPr>
            <a:t>※</a:t>
          </a:r>
          <a:r>
            <a:rPr lang="ja-JP" altLang="en-US" sz="1400" b="1" i="0" u="none" strike="noStrike" baseline="0">
              <a:solidFill>
                <a:srgbClr val="0000FF"/>
              </a:solidFill>
              <a:latin typeface="ＭＳ Ｐゴシック"/>
              <a:ea typeface="ＭＳ Ｐゴシック"/>
            </a:rPr>
            <a:t>調査を行った地区名を最初にご入力ください</a:t>
          </a:r>
        </a:p>
        <a:p>
          <a:pPr algn="l" rtl="0">
            <a:lnSpc>
              <a:spcPts val="1700"/>
            </a:lnSpc>
            <a:defRPr sz="1000"/>
          </a:pPr>
          <a:r>
            <a:rPr lang="ja-JP" altLang="en-US" sz="1000" b="1" i="0" u="none" strike="noStrike" baseline="0">
              <a:solidFill>
                <a:srgbClr val="0000FF"/>
              </a:solidFill>
              <a:latin typeface="ＭＳ Ｐゴシック"/>
              <a:ea typeface="ＭＳ Ｐゴシック"/>
            </a:rPr>
            <a:t>入力フォーム</a:t>
          </a:r>
          <a:r>
            <a:rPr lang="en-US" altLang="ja-JP" sz="1000" b="1" i="0" u="none" strike="noStrike" baseline="0">
              <a:solidFill>
                <a:srgbClr val="0000FF"/>
              </a:solidFill>
              <a:latin typeface="ＭＳ Ｐゴシック"/>
              <a:ea typeface="ＭＳ Ｐゴシック"/>
            </a:rPr>
            <a:t>Ⅰ</a:t>
          </a:r>
          <a:r>
            <a:rPr lang="ja-JP" altLang="en-US" sz="1000" b="1" i="0" u="none" strike="noStrike" baseline="0">
              <a:solidFill>
                <a:srgbClr val="0000FF"/>
              </a:solidFill>
              <a:latin typeface="ＭＳ Ｐゴシック"/>
              <a:ea typeface="ＭＳ Ｐゴシック"/>
            </a:rPr>
            <a:t>、</a:t>
          </a:r>
          <a:r>
            <a:rPr lang="en-US" altLang="ja-JP" sz="1000" b="1" i="0" u="none" strike="noStrike" baseline="0">
              <a:solidFill>
                <a:srgbClr val="0000FF"/>
              </a:solidFill>
              <a:latin typeface="ＭＳ Ｐゴシック"/>
              <a:ea typeface="ＭＳ Ｐゴシック"/>
            </a:rPr>
            <a:t>Ⅱ</a:t>
          </a:r>
          <a:r>
            <a:rPr lang="ja-JP" altLang="en-US" sz="1000" b="1" i="0" u="none" strike="noStrike" baseline="0">
              <a:solidFill>
                <a:srgbClr val="0000FF"/>
              </a:solidFill>
              <a:latin typeface="ＭＳ Ｐゴシック"/>
              <a:ea typeface="ＭＳ Ｐゴシック"/>
            </a:rPr>
            <a:t>のシートにデータを入力される前に、本シートの「調査地区名リスト（</a:t>
          </a:r>
          <a:r>
            <a:rPr lang="en-US" altLang="ja-JP" sz="1000" b="1" i="0" u="none" strike="noStrike" baseline="0">
              <a:solidFill>
                <a:srgbClr val="0000FF"/>
              </a:solidFill>
              <a:latin typeface="ＭＳ Ｐゴシック"/>
              <a:ea typeface="ＭＳ Ｐゴシック"/>
            </a:rPr>
            <a:t>J</a:t>
          </a:r>
          <a:r>
            <a:rPr lang="ja-JP" altLang="en-US" sz="1000" b="1" i="0" u="none" strike="noStrike" baseline="0">
              <a:solidFill>
                <a:srgbClr val="0000FF"/>
              </a:solidFill>
              <a:latin typeface="ＭＳ Ｐゴシック"/>
              <a:ea typeface="ＭＳ Ｐゴシック"/>
            </a:rPr>
            <a:t>列）」へ地区名の入力をお願いします。リストに地区名がない場合、入力フォームのシートにて地区名が入力できませんのでご注意ください。</a:t>
          </a:r>
        </a:p>
      </xdr:txBody>
    </xdr:sp>
    <xdr:clientData/>
  </xdr:twoCellAnchor>
  <xdr:twoCellAnchor>
    <xdr:from>
      <xdr:col>5</xdr:col>
      <xdr:colOff>0</xdr:colOff>
      <xdr:row>0</xdr:row>
      <xdr:rowOff>30480</xdr:rowOff>
    </xdr:from>
    <xdr:to>
      <xdr:col>8</xdr:col>
      <xdr:colOff>1905</xdr:colOff>
      <xdr:row>1</xdr:row>
      <xdr:rowOff>215265</xdr:rowOff>
    </xdr:to>
    <xdr:sp macro="" textlink="">
      <xdr:nvSpPr>
        <xdr:cNvPr id="3" name="Text Box 64"/>
        <xdr:cNvSpPr txBox="1">
          <a:spLocks noChangeArrowheads="1"/>
        </xdr:cNvSpPr>
      </xdr:nvSpPr>
      <xdr:spPr bwMode="auto">
        <a:xfrm>
          <a:off x="7193280" y="30480"/>
          <a:ext cx="2577465" cy="451485"/>
        </a:xfrm>
        <a:prstGeom prst="rect">
          <a:avLst/>
        </a:prstGeom>
        <a:solidFill>
          <a:srgbClr xmlns:mc="http://schemas.openxmlformats.org/markup-compatibility/2006" xmlns:a14="http://schemas.microsoft.com/office/drawing/2010/main" val="CCFFFF" mc:Ignorable="a14" a14:legacySpreadsheetColorIndex="41"/>
        </a:solidFill>
        <a:ln w="381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80"/>
              </a:solidFill>
              <a:latin typeface="ＭＳ Ｐゴシック"/>
              <a:ea typeface="ＭＳ Ｐゴシック"/>
            </a:rPr>
            <a:t>このワークシートはデータ提出時には</a:t>
          </a:r>
        </a:p>
        <a:p>
          <a:pPr algn="ctr" rtl="0">
            <a:defRPr sz="1000"/>
          </a:pPr>
          <a:r>
            <a:rPr lang="ja-JP" altLang="en-US" sz="1200" b="1" i="0" u="none" strike="noStrike" baseline="0">
              <a:solidFill>
                <a:srgbClr val="000080"/>
              </a:solidFill>
              <a:latin typeface="ＭＳ Ｐゴシック"/>
              <a:ea typeface="ＭＳ Ｐゴシック"/>
            </a:rPr>
            <a:t>削除してかまいません</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114300</xdr:colOff>
      <xdr:row>1</xdr:row>
      <xdr:rowOff>213360</xdr:rowOff>
    </xdr:to>
    <xdr:sp macro="" textlink="">
      <xdr:nvSpPr>
        <xdr:cNvPr id="2" name="正方形/長方形 1"/>
        <xdr:cNvSpPr/>
      </xdr:nvSpPr>
      <xdr:spPr>
        <a:xfrm>
          <a:off x="0" y="327660"/>
          <a:ext cx="3200400" cy="21336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注）</a:t>
          </a:r>
          <a:r>
            <a:rPr kumimoji="1" lang="en-US" altLang="ja-JP" sz="1000">
              <a:solidFill>
                <a:srgbClr val="FF0000"/>
              </a:solidFill>
            </a:rPr>
            <a:t>※</a:t>
          </a:r>
          <a:r>
            <a:rPr kumimoji="1" lang="ja-JP" altLang="en-US" sz="1000">
              <a:solidFill>
                <a:sysClr val="windowText" lastClr="000000"/>
              </a:solidFill>
            </a:rPr>
            <a:t>が付記された必須項目は漏れなく入力してください</a:t>
          </a:r>
        </a:p>
      </xdr:txBody>
    </xdr:sp>
    <xdr:clientData/>
  </xdr:twoCellAnchor>
  <xdr:twoCellAnchor>
    <xdr:from>
      <xdr:col>11</xdr:col>
      <xdr:colOff>640080</xdr:colOff>
      <xdr:row>0</xdr:row>
      <xdr:rowOff>38100</xdr:rowOff>
    </xdr:from>
    <xdr:to>
      <xdr:col>13</xdr:col>
      <xdr:colOff>40005</xdr:colOff>
      <xdr:row>1</xdr:row>
      <xdr:rowOff>161925</xdr:rowOff>
    </xdr:to>
    <xdr:sp macro="" textlink="">
      <xdr:nvSpPr>
        <xdr:cNvPr id="3" name="Text Box 64"/>
        <xdr:cNvSpPr txBox="1">
          <a:spLocks noChangeArrowheads="1"/>
        </xdr:cNvSpPr>
      </xdr:nvSpPr>
      <xdr:spPr bwMode="auto">
        <a:xfrm>
          <a:off x="8526780" y="38100"/>
          <a:ext cx="2577465" cy="451485"/>
        </a:xfrm>
        <a:prstGeom prst="rect">
          <a:avLst/>
        </a:prstGeom>
        <a:solidFill>
          <a:srgbClr xmlns:mc="http://schemas.openxmlformats.org/markup-compatibility/2006" xmlns:a14="http://schemas.microsoft.com/office/drawing/2010/main" val="CCFFFF" mc:Ignorable="a14" a14:legacySpreadsheetColorIndex="41"/>
        </a:solidFill>
        <a:ln w="381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80"/>
              </a:solidFill>
              <a:latin typeface="ＭＳ Ｐゴシック"/>
              <a:ea typeface="ＭＳ Ｐゴシック"/>
            </a:rPr>
            <a:t>このワークシートはデータ提出時には</a:t>
          </a:r>
        </a:p>
        <a:p>
          <a:pPr algn="ctr" rtl="0">
            <a:defRPr sz="1000"/>
          </a:pPr>
          <a:r>
            <a:rPr lang="ja-JP" altLang="en-US" sz="1200" b="1" i="0" u="none" strike="noStrike" baseline="0">
              <a:solidFill>
                <a:srgbClr val="000080"/>
              </a:solidFill>
              <a:latin typeface="ＭＳ Ｐゴシック"/>
              <a:ea typeface="ＭＳ Ｐゴシック"/>
            </a:rPr>
            <a:t>削除してかまいません</a:t>
          </a:r>
          <a:endParaRPr lang="ja-JP" altLang="en-US"/>
        </a:p>
      </xdr:txBody>
    </xdr:sp>
    <xdr:clientData/>
  </xdr:twoCellAnchor>
  <xdr:twoCellAnchor>
    <xdr:from>
      <xdr:col>13</xdr:col>
      <xdr:colOff>321833</xdr:colOff>
      <xdr:row>7</xdr:row>
      <xdr:rowOff>7171</xdr:rowOff>
    </xdr:from>
    <xdr:to>
      <xdr:col>25</xdr:col>
      <xdr:colOff>592848</xdr:colOff>
      <xdr:row>45</xdr:row>
      <xdr:rowOff>23986</xdr:rowOff>
    </xdr:to>
    <xdr:grpSp>
      <xdr:nvGrpSpPr>
        <xdr:cNvPr id="7" name="グループ化 6"/>
        <xdr:cNvGrpSpPr/>
      </xdr:nvGrpSpPr>
      <xdr:grpSpPr>
        <a:xfrm>
          <a:off x="12020774" y="2100430"/>
          <a:ext cx="8070309" cy="7950580"/>
          <a:chOff x="200893" y="13842998"/>
          <a:chExt cx="7693791" cy="7719292"/>
        </a:xfrm>
      </xdr:grpSpPr>
      <xdr:sp macro="" textlink="">
        <xdr:nvSpPr>
          <xdr:cNvPr id="8" name="テキスト ボックス 7"/>
          <xdr:cNvSpPr txBox="1"/>
        </xdr:nvSpPr>
        <xdr:spPr>
          <a:xfrm>
            <a:off x="200893" y="13842998"/>
            <a:ext cx="7693791" cy="7719292"/>
          </a:xfrm>
          <a:prstGeom prst="rect">
            <a:avLst/>
          </a:prstGeom>
          <a:solidFill>
            <a:schemeClr val="accent5">
              <a:lumMod val="20000"/>
              <a:lumOff val="80000"/>
            </a:schemeClr>
          </a:solidFill>
          <a:ln w="571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　注意事項：　</a:t>
            </a:r>
            <a:r>
              <a:rPr kumimoji="1" lang="ja-JP" altLang="en-US" sz="1600" b="0"/>
              <a:t>行を挿入、増やしたい場合、どうする？</a:t>
            </a:r>
            <a:endParaRPr kumimoji="1" lang="en-US" altLang="ja-JP" sz="1600" b="0"/>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入力用フォームの各シートは、入力を簡単に行えるよう「シート保護」されています。</a:t>
            </a:r>
            <a:endParaRPr lang="ja-JP" altLang="ja-JP" sz="1800">
              <a:effectLst/>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やむを得ず、行を増やしたい場合は以下の手順で</a:t>
            </a:r>
            <a:r>
              <a:rPr kumimoji="1" lang="ja-JP" altLang="en-US" sz="1100">
                <a:solidFill>
                  <a:schemeClr val="dk1"/>
                </a:solidFill>
                <a:effectLst/>
                <a:latin typeface="+mn-lt"/>
                <a:ea typeface="+mn-ea"/>
                <a:cs typeface="+mn-cs"/>
              </a:rPr>
              <a:t>、シート保護の解除と行の追加を</a:t>
            </a:r>
            <a:r>
              <a:rPr kumimoji="1" lang="ja-JP" altLang="ja-JP" sz="1100">
                <a:solidFill>
                  <a:schemeClr val="dk1"/>
                </a:solidFill>
                <a:effectLst/>
                <a:latin typeface="+mn-lt"/>
                <a:ea typeface="+mn-ea"/>
                <a:cs typeface="+mn-cs"/>
              </a:rPr>
              <a:t>行ってください。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行を挿入した際は、数式が壊れて、エラーメッセージや、入力状況が正しく表示されないことがあるのでご注意下さい。</a:t>
            </a:r>
            <a:endParaRPr lang="ja-JP" altLang="ja-JP" sz="1800">
              <a:effectLst/>
            </a:endParaRPr>
          </a:p>
          <a:p>
            <a:endParaRPr kumimoji="1" lang="ja-JP" altLang="en-US" sz="1800" b="0"/>
          </a:p>
        </xdr:txBody>
      </xdr:sp>
      <xdr:grpSp>
        <xdr:nvGrpSpPr>
          <xdr:cNvPr id="9" name="グループ化 8"/>
          <xdr:cNvGrpSpPr/>
        </xdr:nvGrpSpPr>
        <xdr:grpSpPr>
          <a:xfrm>
            <a:off x="359588" y="15037841"/>
            <a:ext cx="7345203" cy="6165503"/>
            <a:chOff x="403760" y="14913924"/>
            <a:chExt cx="7328808" cy="5870401"/>
          </a:xfrm>
        </xdr:grpSpPr>
        <xdr:grpSp>
          <xdr:nvGrpSpPr>
            <xdr:cNvPr id="10" name="グループ化 9"/>
            <xdr:cNvGrpSpPr/>
          </xdr:nvGrpSpPr>
          <xdr:grpSpPr>
            <a:xfrm>
              <a:off x="403760" y="14913924"/>
              <a:ext cx="7328808" cy="5870401"/>
              <a:chOff x="490846" y="14951529"/>
              <a:chExt cx="7744689" cy="5825869"/>
            </a:xfrm>
          </xdr:grpSpPr>
          <xdr:sp macro="" textlink="">
            <xdr:nvSpPr>
              <xdr:cNvPr id="12" name="正方形/長方形 11"/>
              <xdr:cNvSpPr/>
            </xdr:nvSpPr>
            <xdr:spPr>
              <a:xfrm>
                <a:off x="490846" y="14951529"/>
                <a:ext cx="7744689" cy="5825869"/>
              </a:xfrm>
              <a:prstGeom prst="rect">
                <a:avLst/>
              </a:prstGeom>
              <a:solidFill>
                <a:schemeClr val="bg1"/>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テキスト ボックス 80"/>
              <xdr:cNvSpPr txBox="1"/>
            </xdr:nvSpPr>
            <xdr:spPr>
              <a:xfrm>
                <a:off x="614695" y="14967857"/>
                <a:ext cx="5866948" cy="75287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r>
                  <a:rPr kumimoji="1" lang="en-US" altLang="ja-JP" sz="1600" b="1" u="sng">
                    <a:solidFill>
                      <a:prstClr val="black"/>
                    </a:solidFill>
                    <a:latin typeface="Meiryo UI" panose="020B0604030504040204" pitchFamily="50" charset="-128"/>
                    <a:ea typeface="Meiryo UI" panose="020B0604030504040204" pitchFamily="50" charset="-128"/>
                  </a:rPr>
                  <a:t>※</a:t>
                </a:r>
                <a:r>
                  <a:rPr kumimoji="1" lang="ja-JP" altLang="en-US" sz="1600" b="1" u="sng">
                    <a:solidFill>
                      <a:prstClr val="black"/>
                    </a:solidFill>
                    <a:latin typeface="Meiryo UI" panose="020B0604030504040204" pitchFamily="50" charset="-128"/>
                    <a:ea typeface="Meiryo UI" panose="020B0604030504040204" pitchFamily="50" charset="-128"/>
                  </a:rPr>
                  <a:t>シート保護の解除と行の追加方法</a:t>
                </a:r>
                <a:endParaRPr kumimoji="1" lang="en-US" altLang="ja-JP" sz="1600" b="1" u="sng">
                  <a:solidFill>
                    <a:prstClr val="black"/>
                  </a:solidFill>
                  <a:latin typeface="Meiryo UI" panose="020B0604030504040204" pitchFamily="50" charset="-128"/>
                  <a:ea typeface="Meiryo UI" panose="020B0604030504040204" pitchFamily="50" charset="-128"/>
                </a:endParaRPr>
              </a:p>
              <a:p>
                <a:pPr lvl="0"/>
                <a:r>
                  <a:rPr kumimoji="1" lang="ja-JP" altLang="en-US" sz="1200" b="0" u="none">
                    <a:solidFill>
                      <a:prstClr val="black"/>
                    </a:solidFill>
                    <a:latin typeface="Meiryo UI" panose="020B0604030504040204" pitchFamily="50" charset="-128"/>
                    <a:ea typeface="Meiryo UI" panose="020B0604030504040204" pitchFamily="50" charset="-128"/>
                  </a:rPr>
                  <a:t>・下の図を参考に、❶～❹の手順で進めてください。</a:t>
                </a:r>
                <a:endParaRPr kumimoji="1" lang="en-US" altLang="ja-JP" sz="1200" b="0" u="none">
                  <a:solidFill>
                    <a:prstClr val="black"/>
                  </a:solidFill>
                  <a:latin typeface="Meiryo UI" panose="020B0604030504040204" pitchFamily="50" charset="-128"/>
                  <a:ea typeface="Meiryo UI" panose="020B0604030504040204" pitchFamily="50" charset="-128"/>
                </a:endParaRPr>
              </a:p>
            </xdr:txBody>
          </xdr:sp>
          <xdr:pic>
            <xdr:nvPicPr>
              <xdr:cNvPr id="14" name="図 13"/>
              <xdr:cNvPicPr>
                <a:picLocks noChangeAspect="1"/>
              </xdr:cNvPicPr>
            </xdr:nvPicPr>
            <xdr:blipFill>
              <a:blip xmlns:r="http://schemas.openxmlformats.org/officeDocument/2006/relationships" r:embed="rId1"/>
              <a:stretch>
                <a:fillRect/>
              </a:stretch>
            </xdr:blipFill>
            <xdr:spPr>
              <a:xfrm>
                <a:off x="721296" y="15742498"/>
                <a:ext cx="4804015" cy="1283617"/>
              </a:xfrm>
              <a:prstGeom prst="rect">
                <a:avLst/>
              </a:prstGeom>
            </xdr:spPr>
          </xdr:pic>
          <xdr:sp macro="" textlink="">
            <xdr:nvSpPr>
              <xdr:cNvPr id="15" name="正方形/長方形 14">
                <a:extLst>
                  <a:ext uri="{FF2B5EF4-FFF2-40B4-BE49-F238E27FC236}">
                    <a16:creationId xmlns:a16="http://schemas.microsoft.com/office/drawing/2014/main" id="{87EC31D8-EC09-4437-8BE8-64AC1C1913BC}"/>
                  </a:ext>
                </a:extLst>
              </xdr:cNvPr>
              <xdr:cNvSpPr/>
            </xdr:nvSpPr>
            <xdr:spPr>
              <a:xfrm>
                <a:off x="6229610" y="15729783"/>
                <a:ext cx="1932721" cy="954666"/>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Meiryo UI" panose="020B0604030504040204" pitchFamily="50" charset="-128"/>
                    <a:ea typeface="Meiryo UI" panose="020B0604030504040204" pitchFamily="50" charset="-128"/>
                  </a:rPr>
                  <a:t>❶</a:t>
                </a:r>
                <a:r>
                  <a:rPr kumimoji="1" lang="ja-JP" altLang="en-US" sz="1100">
                    <a:solidFill>
                      <a:schemeClr val="tx1"/>
                    </a:solidFill>
                    <a:latin typeface="Meiryo UI" panose="020B0604030504040204" pitchFamily="50" charset="-128"/>
                    <a:ea typeface="Meiryo UI" panose="020B0604030504040204" pitchFamily="50" charset="-128"/>
                  </a:rPr>
                  <a:t> ファイルの上部メニューから「校閲」を選び、</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「シート保護の解除」をクリック</a:t>
                </a:r>
              </a:p>
            </xdr:txBody>
          </xdr:sp>
          <xdr:cxnSp macro="">
            <xdr:nvCxnSpPr>
              <xdr:cNvPr id="16" name="直線コネクタ 15">
                <a:extLst>
                  <a:ext uri="{FF2B5EF4-FFF2-40B4-BE49-F238E27FC236}">
                    <a16:creationId xmlns:a16="http://schemas.microsoft.com/office/drawing/2014/main" id="{0A5C0000-B700-453B-9CA1-F7FDA1152BB9}"/>
                  </a:ext>
                </a:extLst>
              </xdr:cNvPr>
              <xdr:cNvCxnSpPr>
                <a:cxnSpLocks/>
              </xdr:cNvCxnSpPr>
            </xdr:nvCxnSpPr>
            <xdr:spPr>
              <a:xfrm flipH="1">
                <a:off x="2886560" y="15937217"/>
                <a:ext cx="3309729" cy="23998"/>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sp macro="" textlink="">
            <xdr:nvSpPr>
              <xdr:cNvPr id="17" name="正方形/長方形 16">
                <a:extLst>
                  <a:ext uri="{FF2B5EF4-FFF2-40B4-BE49-F238E27FC236}">
                    <a16:creationId xmlns:a16="http://schemas.microsoft.com/office/drawing/2014/main" id="{87EC31D8-EC09-4437-8BE8-64AC1C1913BC}"/>
                  </a:ext>
                </a:extLst>
              </xdr:cNvPr>
              <xdr:cNvSpPr/>
            </xdr:nvSpPr>
            <xdr:spPr>
              <a:xfrm>
                <a:off x="3333261" y="16042490"/>
                <a:ext cx="354026" cy="420782"/>
              </a:xfrm>
              <a:prstGeom prst="rect">
                <a:avLst/>
              </a:prstGeom>
              <a:no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100">
                  <a:solidFill>
                    <a:schemeClr val="tx1"/>
                  </a:solidFill>
                  <a:latin typeface="Meiryo UI" panose="020B0604030504040204" pitchFamily="50" charset="-128"/>
                  <a:ea typeface="Meiryo UI" panose="020B0604030504040204" pitchFamily="50" charset="-128"/>
                </a:endParaRPr>
              </a:p>
            </xdr:txBody>
          </xdr:sp>
          <xdr:cxnSp macro="">
            <xdr:nvCxnSpPr>
              <xdr:cNvPr id="18" name="直線コネクタ 17">
                <a:extLst>
                  <a:ext uri="{FF2B5EF4-FFF2-40B4-BE49-F238E27FC236}">
                    <a16:creationId xmlns:a16="http://schemas.microsoft.com/office/drawing/2014/main" id="{0A5C0000-B700-453B-9CA1-F7FDA1152BB9}"/>
                  </a:ext>
                </a:extLst>
              </xdr:cNvPr>
              <xdr:cNvCxnSpPr>
                <a:cxnSpLocks/>
              </xdr:cNvCxnSpPr>
            </xdr:nvCxnSpPr>
            <xdr:spPr>
              <a:xfrm flipH="1">
                <a:off x="3687287" y="15936824"/>
                <a:ext cx="2535146" cy="333244"/>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pic>
            <xdr:nvPicPr>
              <xdr:cNvPr id="19" name="図 18"/>
              <xdr:cNvPicPr>
                <a:picLocks noChangeAspect="1"/>
              </xdr:cNvPicPr>
            </xdr:nvPicPr>
            <xdr:blipFill>
              <a:blip xmlns:r="http://schemas.openxmlformats.org/officeDocument/2006/relationships" r:embed="rId2"/>
              <a:stretch>
                <a:fillRect/>
              </a:stretch>
            </xdr:blipFill>
            <xdr:spPr>
              <a:xfrm>
                <a:off x="711789" y="17280138"/>
                <a:ext cx="5189989" cy="998200"/>
              </a:xfrm>
              <a:prstGeom prst="rect">
                <a:avLst/>
              </a:prstGeom>
            </xdr:spPr>
          </xdr:pic>
          <xdr:sp macro="" textlink="">
            <xdr:nvSpPr>
              <xdr:cNvPr id="20" name="正方形/長方形 19">
                <a:extLst>
                  <a:ext uri="{FF2B5EF4-FFF2-40B4-BE49-F238E27FC236}">
                    <a16:creationId xmlns:a16="http://schemas.microsoft.com/office/drawing/2014/main" id="{87EC31D8-EC09-4437-8BE8-64AC1C1913BC}"/>
                  </a:ext>
                </a:extLst>
              </xdr:cNvPr>
              <xdr:cNvSpPr/>
            </xdr:nvSpPr>
            <xdr:spPr>
              <a:xfrm>
                <a:off x="6211641" y="17052994"/>
                <a:ext cx="1941539" cy="1401698"/>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Meiryo UI" panose="020B0604030504040204" pitchFamily="50" charset="-128"/>
                    <a:ea typeface="Meiryo UI" panose="020B0604030504040204" pitchFamily="50" charset="-128"/>
                  </a:rPr>
                  <a:t>❷ 行を挿入・追加したい場所の行全体を選択し、右クリックして「コピー」を選択</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en-US" altLang="ja-JP" sz="90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このとき必ず、データを入力した範囲内で行を選択するようにしてください</a:t>
                </a:r>
              </a:p>
            </xdr:txBody>
          </xdr:sp>
          <xdr:cxnSp macro="">
            <xdr:nvCxnSpPr>
              <xdr:cNvPr id="21" name="直線コネクタ 20">
                <a:extLst>
                  <a:ext uri="{FF2B5EF4-FFF2-40B4-BE49-F238E27FC236}">
                    <a16:creationId xmlns:a16="http://schemas.microsoft.com/office/drawing/2014/main" id="{0A5C0000-B700-453B-9CA1-F7FDA1152BB9}"/>
                  </a:ext>
                </a:extLst>
              </xdr:cNvPr>
              <xdr:cNvCxnSpPr>
                <a:cxnSpLocks/>
              </xdr:cNvCxnSpPr>
            </xdr:nvCxnSpPr>
            <xdr:spPr>
              <a:xfrm flipH="1">
                <a:off x="1591872" y="17191460"/>
                <a:ext cx="4621412" cy="624991"/>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cxnSp macro="">
            <xdr:nvCxnSpPr>
              <xdr:cNvPr id="22" name="直線コネクタ 21">
                <a:extLst>
                  <a:ext uri="{FF2B5EF4-FFF2-40B4-BE49-F238E27FC236}">
                    <a16:creationId xmlns:a16="http://schemas.microsoft.com/office/drawing/2014/main" id="{0A5C0000-B700-453B-9CA1-F7FDA1152BB9}"/>
                  </a:ext>
                </a:extLst>
              </xdr:cNvPr>
              <xdr:cNvCxnSpPr>
                <a:cxnSpLocks/>
              </xdr:cNvCxnSpPr>
            </xdr:nvCxnSpPr>
            <xdr:spPr>
              <a:xfrm flipH="1" flipV="1">
                <a:off x="6008096" y="17724042"/>
                <a:ext cx="269241" cy="154891"/>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pic>
            <xdr:nvPicPr>
              <xdr:cNvPr id="23" name="図 22"/>
              <xdr:cNvPicPr>
                <a:picLocks noChangeAspect="1"/>
              </xdr:cNvPicPr>
            </xdr:nvPicPr>
            <xdr:blipFill>
              <a:blip xmlns:r="http://schemas.openxmlformats.org/officeDocument/2006/relationships" r:embed="rId3"/>
              <a:stretch>
                <a:fillRect/>
              </a:stretch>
            </xdr:blipFill>
            <xdr:spPr>
              <a:xfrm>
                <a:off x="724525" y="18623000"/>
                <a:ext cx="5177253" cy="862799"/>
              </a:xfrm>
              <a:prstGeom prst="rect">
                <a:avLst/>
              </a:prstGeom>
            </xdr:spPr>
          </xdr:pic>
          <xdr:pic>
            <xdr:nvPicPr>
              <xdr:cNvPr id="24" name="図 23"/>
              <xdr:cNvPicPr>
                <a:picLocks noChangeAspect="1"/>
              </xdr:cNvPicPr>
            </xdr:nvPicPr>
            <xdr:blipFill>
              <a:blip xmlns:r="http://schemas.openxmlformats.org/officeDocument/2006/relationships" r:embed="rId4"/>
              <a:stretch>
                <a:fillRect/>
              </a:stretch>
            </xdr:blipFill>
            <xdr:spPr>
              <a:xfrm>
                <a:off x="710499" y="19770492"/>
                <a:ext cx="5240047" cy="871937"/>
              </a:xfrm>
              <a:prstGeom prst="rect">
                <a:avLst/>
              </a:prstGeom>
            </xdr:spPr>
          </xdr:pic>
          <xdr:sp macro="" textlink="">
            <xdr:nvSpPr>
              <xdr:cNvPr id="25" name="正方形/長方形 24">
                <a:extLst>
                  <a:ext uri="{FF2B5EF4-FFF2-40B4-BE49-F238E27FC236}">
                    <a16:creationId xmlns:a16="http://schemas.microsoft.com/office/drawing/2014/main" id="{87EC31D8-EC09-4437-8BE8-64AC1C1913BC}"/>
                  </a:ext>
                </a:extLst>
              </xdr:cNvPr>
              <xdr:cNvSpPr/>
            </xdr:nvSpPr>
            <xdr:spPr>
              <a:xfrm>
                <a:off x="6167532" y="18700766"/>
                <a:ext cx="1976499" cy="750759"/>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Meiryo UI" panose="020B0604030504040204" pitchFamily="50" charset="-128"/>
                    <a:ea typeface="Meiryo UI" panose="020B0604030504040204" pitchFamily="50" charset="-128"/>
                  </a:rPr>
                  <a:t>❸ 再度右クリックして</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「コピーしたセルの挿入」を選択</a:t>
                </a:r>
              </a:p>
            </xdr:txBody>
          </xdr:sp>
          <xdr:sp macro="" textlink="">
            <xdr:nvSpPr>
              <xdr:cNvPr id="26" name="正方形/長方形 25">
                <a:extLst>
                  <a:ext uri="{FF2B5EF4-FFF2-40B4-BE49-F238E27FC236}">
                    <a16:creationId xmlns:a16="http://schemas.microsoft.com/office/drawing/2014/main" id="{87EC31D8-EC09-4437-8BE8-64AC1C1913BC}"/>
                  </a:ext>
                </a:extLst>
              </xdr:cNvPr>
              <xdr:cNvSpPr/>
            </xdr:nvSpPr>
            <xdr:spPr>
              <a:xfrm>
                <a:off x="6149231" y="19791148"/>
                <a:ext cx="1962567" cy="811893"/>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Meiryo UI" panose="020B0604030504040204" pitchFamily="50" charset="-128"/>
                    <a:ea typeface="Meiryo UI" panose="020B0604030504040204" pitchFamily="50" charset="-128"/>
                  </a:rPr>
                  <a:t>❹ コピーしたセルのデータを消して新たなデータをご入力ください</a:t>
                </a:r>
              </a:p>
            </xdr:txBody>
          </xdr:sp>
          <xdr:cxnSp macro="">
            <xdr:nvCxnSpPr>
              <xdr:cNvPr id="27" name="直線コネクタ 26">
                <a:extLst>
                  <a:ext uri="{FF2B5EF4-FFF2-40B4-BE49-F238E27FC236}">
                    <a16:creationId xmlns:a16="http://schemas.microsoft.com/office/drawing/2014/main" id="{0A5C0000-B700-453B-9CA1-F7FDA1152BB9}"/>
                  </a:ext>
                </a:extLst>
              </xdr:cNvPr>
              <xdr:cNvCxnSpPr>
                <a:cxnSpLocks/>
                <a:stCxn id="25" idx="1"/>
              </xdr:cNvCxnSpPr>
            </xdr:nvCxnSpPr>
            <xdr:spPr>
              <a:xfrm flipH="1">
                <a:off x="1618667" y="19076146"/>
                <a:ext cx="4548865" cy="301042"/>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sp macro="" textlink="">
            <xdr:nvSpPr>
              <xdr:cNvPr id="28" name="テキスト ボックス 104">
                <a:extLst>
                  <a:ext uri="{FF2B5EF4-FFF2-40B4-BE49-F238E27FC236}">
                    <a16:creationId xmlns:a16="http://schemas.microsoft.com/office/drawing/2014/main" id="{4CDDDBF7-B1AA-432B-A974-4D9AE595B51F}"/>
                  </a:ext>
                </a:extLst>
              </xdr:cNvPr>
              <xdr:cNvSpPr txBox="1"/>
            </xdr:nvSpPr>
            <xdr:spPr>
              <a:xfrm rot="5400000">
                <a:off x="682663" y="17019405"/>
                <a:ext cx="292542" cy="29454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600"/>
                  </a:lnSpc>
                </a:pPr>
                <a:r>
                  <a:rPr kumimoji="1" lang="en-US" altLang="ja-JP" sz="1400"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rPr>
                  <a:t>&gt;</a:t>
                </a:r>
                <a:endParaRPr kumimoji="1" lang="ja-JP" altLang="en-US"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endParaRPr>
              </a:p>
            </xdr:txBody>
          </xdr:sp>
          <xdr:sp macro="" textlink="">
            <xdr:nvSpPr>
              <xdr:cNvPr id="29" name="テキスト ボックス 108">
                <a:extLst>
                  <a:ext uri="{FF2B5EF4-FFF2-40B4-BE49-F238E27FC236}">
                    <a16:creationId xmlns:a16="http://schemas.microsoft.com/office/drawing/2014/main" id="{4CDDDBF7-B1AA-432B-A974-4D9AE595B51F}"/>
                  </a:ext>
                </a:extLst>
              </xdr:cNvPr>
              <xdr:cNvSpPr txBox="1"/>
            </xdr:nvSpPr>
            <xdr:spPr>
              <a:xfrm rot="5400000">
                <a:off x="682663" y="18306295"/>
                <a:ext cx="292542" cy="29454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600"/>
                  </a:lnSpc>
                </a:pPr>
                <a:r>
                  <a:rPr kumimoji="1" lang="en-US" altLang="ja-JP" sz="1400"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rPr>
                  <a:t>&gt;</a:t>
                </a:r>
                <a:endParaRPr kumimoji="1" lang="ja-JP" altLang="en-US"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endParaRPr>
              </a:p>
            </xdr:txBody>
          </xdr:sp>
          <xdr:sp macro="" textlink="">
            <xdr:nvSpPr>
              <xdr:cNvPr id="30" name="テキスト ボックス 109">
                <a:extLst>
                  <a:ext uri="{FF2B5EF4-FFF2-40B4-BE49-F238E27FC236}">
                    <a16:creationId xmlns:a16="http://schemas.microsoft.com/office/drawing/2014/main" id="{4CDDDBF7-B1AA-432B-A974-4D9AE595B51F}"/>
                  </a:ext>
                </a:extLst>
              </xdr:cNvPr>
              <xdr:cNvSpPr txBox="1"/>
            </xdr:nvSpPr>
            <xdr:spPr>
              <a:xfrm rot="5400000">
                <a:off x="676567" y="19474233"/>
                <a:ext cx="292542" cy="29454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600"/>
                  </a:lnSpc>
                </a:pPr>
                <a:r>
                  <a:rPr kumimoji="1" lang="en-US" altLang="ja-JP" sz="1400"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rPr>
                  <a:t>&gt;</a:t>
                </a:r>
                <a:endParaRPr kumimoji="1" lang="ja-JP" altLang="en-US"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endParaRPr>
              </a:p>
            </xdr:txBody>
          </xdr:sp>
        </xdr:grpSp>
        <xdr:sp macro="" textlink="">
          <xdr:nvSpPr>
            <xdr:cNvPr id="11" name="右大かっこ 10"/>
            <xdr:cNvSpPr/>
          </xdr:nvSpPr>
          <xdr:spPr>
            <a:xfrm>
              <a:off x="5550477" y="17526000"/>
              <a:ext cx="77932" cy="398318"/>
            </a:xfrm>
            <a:prstGeom prst="rightBracket">
              <a:avLst/>
            </a:prstGeom>
            <a:noFill/>
            <a:ln w="38100">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6</xdr:col>
      <xdr:colOff>609599</xdr:colOff>
      <xdr:row>6</xdr:row>
      <xdr:rowOff>26894</xdr:rowOff>
    </xdr:from>
    <xdr:to>
      <xdr:col>12</xdr:col>
      <xdr:colOff>1436145</xdr:colOff>
      <xdr:row>6</xdr:row>
      <xdr:rowOff>270734</xdr:rowOff>
    </xdr:to>
    <xdr:grpSp>
      <xdr:nvGrpSpPr>
        <xdr:cNvPr id="31" name="グループ化 30"/>
        <xdr:cNvGrpSpPr/>
      </xdr:nvGrpSpPr>
      <xdr:grpSpPr>
        <a:xfrm>
          <a:off x="5320552" y="1761565"/>
          <a:ext cx="5183393" cy="243840"/>
          <a:chOff x="5257800" y="948520"/>
          <a:chExt cx="5962556" cy="297351"/>
        </a:xfrm>
        <a:noFill/>
      </xdr:grpSpPr>
      <xdr:sp macro="" textlink="">
        <xdr:nvSpPr>
          <xdr:cNvPr id="32" name="テキスト ボックス 31"/>
          <xdr:cNvSpPr txBox="1"/>
        </xdr:nvSpPr>
        <xdr:spPr>
          <a:xfrm>
            <a:off x="5257800" y="948520"/>
            <a:ext cx="5962556" cy="29735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1" i="0" u="none" strike="noStrike">
                <a:solidFill>
                  <a:srgbClr val="FF0000"/>
                </a:solidFill>
                <a:effectLst/>
                <a:latin typeface="+mn-lt"/>
                <a:ea typeface="+mn-ea"/>
                <a:cs typeface="+mn-cs"/>
              </a:rPr>
              <a:t>「○完了」の場合でも   　　　　　  の項目がないか確認いただき、あった場合は修正お願いします</a:t>
            </a:r>
            <a:endParaRPr kumimoji="1" lang="ja-JP" altLang="en-US" sz="900">
              <a:solidFill>
                <a:srgbClr val="FF0000"/>
              </a:solidFill>
            </a:endParaRPr>
          </a:p>
        </xdr:txBody>
      </xdr:sp>
      <xdr:sp macro="" textlink="">
        <xdr:nvSpPr>
          <xdr:cNvPr id="33" name="正方形/長方形 32"/>
          <xdr:cNvSpPr/>
        </xdr:nvSpPr>
        <xdr:spPr>
          <a:xfrm>
            <a:off x="6608809" y="990088"/>
            <a:ext cx="460622" cy="156744"/>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grpSp>
    <xdr:clientData/>
  </xdr:twoCellAnchor>
  <xdr:twoCellAnchor>
    <xdr:from>
      <xdr:col>8</xdr:col>
      <xdr:colOff>663389</xdr:colOff>
      <xdr:row>1</xdr:row>
      <xdr:rowOff>259977</xdr:rowOff>
    </xdr:from>
    <xdr:to>
      <xdr:col>12</xdr:col>
      <xdr:colOff>2451400</xdr:colOff>
      <xdr:row>3</xdr:row>
      <xdr:rowOff>166743</xdr:rowOff>
    </xdr:to>
    <xdr:grpSp>
      <xdr:nvGrpSpPr>
        <xdr:cNvPr id="34" name="グループ化 33"/>
        <xdr:cNvGrpSpPr/>
      </xdr:nvGrpSpPr>
      <xdr:grpSpPr>
        <a:xfrm>
          <a:off x="6826624" y="591671"/>
          <a:ext cx="4692576" cy="583601"/>
          <a:chOff x="7593494" y="1374253"/>
          <a:chExt cx="4593417" cy="592882"/>
        </a:xfrm>
      </xdr:grpSpPr>
      <xdr:sp macro="" textlink="">
        <xdr:nvSpPr>
          <xdr:cNvPr id="35" name="テキスト ボックス 34"/>
          <xdr:cNvSpPr txBox="1"/>
        </xdr:nvSpPr>
        <xdr:spPr>
          <a:xfrm>
            <a:off x="7593494" y="1374253"/>
            <a:ext cx="4593417" cy="5928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■セルの着色（エラーについて）</a:t>
            </a:r>
            <a:r>
              <a:rPr lang="ja-JP" altLang="en-US" sz="1050">
                <a:latin typeface="ＭＳ Ｐゴシック" panose="020B0600070205080204" pitchFamily="50" charset="-128"/>
                <a:ea typeface="ＭＳ Ｐゴシック" panose="020B0600070205080204" pitchFamily="50" charset="-128"/>
              </a:rPr>
              <a:t> </a:t>
            </a:r>
            <a:endParaRPr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要修正</a:t>
            </a:r>
            <a:r>
              <a:rPr kumimoji="1" lang="ja-JP" altLang="en-US" sz="1000">
                <a:latin typeface="ＭＳ Ｐゴシック" panose="020B0600070205080204" pitchFamily="50" charset="-128"/>
                <a:ea typeface="ＭＳ Ｐゴシック" panose="020B0600070205080204" pitchFamily="50" charset="-128"/>
              </a:rPr>
              <a:t>（解析に使用できず集計対象外となるため、修正をお願いします）</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a:t>
            </a:r>
            <a:endParaRPr kumimoji="1" lang="en-US" altLang="ja-JP" sz="1000">
              <a:latin typeface="ＭＳ Ｐゴシック" panose="020B0600070205080204" pitchFamily="50" charset="-128"/>
              <a:ea typeface="ＭＳ Ｐゴシック" panose="020B0600070205080204" pitchFamily="50" charset="-128"/>
            </a:endParaRPr>
          </a:p>
        </xdr:txBody>
      </xdr:sp>
      <xdr:sp macro="" textlink="">
        <xdr:nvSpPr>
          <xdr:cNvPr id="36" name="正方形/長方形 35"/>
          <xdr:cNvSpPr/>
        </xdr:nvSpPr>
        <xdr:spPr>
          <a:xfrm>
            <a:off x="7646504" y="1616765"/>
            <a:ext cx="460513" cy="155713"/>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188260</xdr:colOff>
      <xdr:row>0</xdr:row>
      <xdr:rowOff>116542</xdr:rowOff>
    </xdr:from>
    <xdr:to>
      <xdr:col>12</xdr:col>
      <xdr:colOff>425937</xdr:colOff>
      <xdr:row>1</xdr:row>
      <xdr:rowOff>236333</xdr:rowOff>
    </xdr:to>
    <xdr:sp macro="" textlink="">
      <xdr:nvSpPr>
        <xdr:cNvPr id="2" name="Text Box 64"/>
        <xdr:cNvSpPr txBox="1">
          <a:spLocks noChangeArrowheads="1"/>
        </xdr:cNvSpPr>
      </xdr:nvSpPr>
      <xdr:spPr bwMode="auto">
        <a:xfrm>
          <a:off x="8928400" y="116542"/>
          <a:ext cx="2577017" cy="447451"/>
        </a:xfrm>
        <a:prstGeom prst="rect">
          <a:avLst/>
        </a:prstGeom>
        <a:solidFill>
          <a:srgbClr xmlns:mc="http://schemas.openxmlformats.org/markup-compatibility/2006" xmlns:a14="http://schemas.microsoft.com/office/drawing/2010/main" val="CCFFFF" mc:Ignorable="a14" a14:legacySpreadsheetColorIndex="41"/>
        </a:solidFill>
        <a:ln w="381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80"/>
              </a:solidFill>
              <a:latin typeface="ＭＳ Ｐゴシック"/>
              <a:ea typeface="ＭＳ Ｐゴシック"/>
            </a:rPr>
            <a:t>このワークシートはデータ提出時には</a:t>
          </a:r>
        </a:p>
        <a:p>
          <a:pPr algn="ctr" rtl="0">
            <a:defRPr sz="1000"/>
          </a:pPr>
          <a:r>
            <a:rPr lang="ja-JP" altLang="en-US" sz="1200" b="1" i="0" u="none" strike="noStrike" baseline="0">
              <a:solidFill>
                <a:srgbClr val="000080"/>
              </a:solidFill>
              <a:latin typeface="ＭＳ Ｐゴシック"/>
              <a:ea typeface="ＭＳ Ｐゴシック"/>
            </a:rPr>
            <a:t>削除してかまいません</a:t>
          </a:r>
          <a:endParaRPr lang="ja-JP" altLang="en-US"/>
        </a:p>
      </xdr:txBody>
    </xdr:sp>
    <xdr:clientData/>
  </xdr:twoCellAnchor>
  <xdr:twoCellAnchor>
    <xdr:from>
      <xdr:col>8</xdr:col>
      <xdr:colOff>17930</xdr:colOff>
      <xdr:row>2</xdr:row>
      <xdr:rowOff>80682</xdr:rowOff>
    </xdr:from>
    <xdr:to>
      <xdr:col>13</xdr:col>
      <xdr:colOff>506059</xdr:colOff>
      <xdr:row>4</xdr:row>
      <xdr:rowOff>211566</xdr:rowOff>
    </xdr:to>
    <xdr:grpSp>
      <xdr:nvGrpSpPr>
        <xdr:cNvPr id="6" name="グループ化 5"/>
        <xdr:cNvGrpSpPr/>
      </xdr:nvGrpSpPr>
      <xdr:grpSpPr>
        <a:xfrm>
          <a:off x="8072718" y="685800"/>
          <a:ext cx="4768776" cy="570154"/>
          <a:chOff x="7593494" y="1374253"/>
          <a:chExt cx="4593417" cy="592882"/>
        </a:xfrm>
      </xdr:grpSpPr>
      <xdr:sp macro="" textlink="">
        <xdr:nvSpPr>
          <xdr:cNvPr id="7" name="テキスト ボックス 6"/>
          <xdr:cNvSpPr txBox="1"/>
        </xdr:nvSpPr>
        <xdr:spPr>
          <a:xfrm>
            <a:off x="7593494" y="1374253"/>
            <a:ext cx="4593417" cy="5928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■セルの着色（エラーについて）</a:t>
            </a:r>
            <a:r>
              <a:rPr lang="ja-JP" altLang="en-US" sz="1050">
                <a:latin typeface="ＭＳ Ｐゴシック" panose="020B0600070205080204" pitchFamily="50" charset="-128"/>
                <a:ea typeface="ＭＳ Ｐゴシック" panose="020B0600070205080204" pitchFamily="50" charset="-128"/>
              </a:rPr>
              <a:t> </a:t>
            </a:r>
            <a:endParaRPr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要修正</a:t>
            </a:r>
            <a:r>
              <a:rPr kumimoji="1" lang="ja-JP" altLang="en-US" sz="1000">
                <a:latin typeface="ＭＳ Ｐゴシック" panose="020B0600070205080204" pitchFamily="50" charset="-128"/>
                <a:ea typeface="ＭＳ Ｐゴシック" panose="020B0600070205080204" pitchFamily="50" charset="-128"/>
              </a:rPr>
              <a:t>（解析に使用できず集計対象外となるため、修正をお願いします）</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a:t>
            </a:r>
            <a:endParaRPr kumimoji="1" lang="en-US" altLang="ja-JP" sz="1000">
              <a:latin typeface="ＭＳ Ｐゴシック" panose="020B0600070205080204" pitchFamily="50" charset="-128"/>
              <a:ea typeface="ＭＳ Ｐゴシック" panose="020B0600070205080204" pitchFamily="50" charset="-128"/>
            </a:endParaRPr>
          </a:p>
        </xdr:txBody>
      </xdr:sp>
      <xdr:sp macro="" textlink="">
        <xdr:nvSpPr>
          <xdr:cNvPr id="8" name="正方形/長方形 7"/>
          <xdr:cNvSpPr/>
        </xdr:nvSpPr>
        <xdr:spPr>
          <a:xfrm>
            <a:off x="7646504" y="1616765"/>
            <a:ext cx="460513" cy="155713"/>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22860</xdr:colOff>
      <xdr:row>0</xdr:row>
      <xdr:rowOff>152400</xdr:rowOff>
    </xdr:from>
    <xdr:to>
      <xdr:col>14</xdr:col>
      <xdr:colOff>400723</xdr:colOff>
      <xdr:row>5</xdr:row>
      <xdr:rowOff>0</xdr:rowOff>
    </xdr:to>
    <xdr:sp macro="" textlink="">
      <xdr:nvSpPr>
        <xdr:cNvPr id="2" name="Text Box 10"/>
        <xdr:cNvSpPr txBox="1">
          <a:spLocks noChangeArrowheads="1"/>
        </xdr:cNvSpPr>
      </xdr:nvSpPr>
      <xdr:spPr bwMode="auto">
        <a:xfrm>
          <a:off x="9890760" y="152400"/>
          <a:ext cx="3593503" cy="1120140"/>
        </a:xfrm>
        <a:prstGeom prst="rect">
          <a:avLst/>
        </a:prstGeom>
        <a:solidFill>
          <a:srgbClr xmlns:mc="http://schemas.openxmlformats.org/markup-compatibility/2006" xmlns:a14="http://schemas.microsoft.com/office/drawing/2010/main" val="99CCFF" mc:Ignorable="a14" a14:legacySpreadsheetColorIndex="44"/>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0" anchor="t" upright="1"/>
        <a:lstStyle/>
        <a:p>
          <a:pPr algn="l" rtl="0">
            <a:lnSpc>
              <a:spcPts val="1700"/>
            </a:lnSpc>
            <a:defRPr sz="1000"/>
          </a:pPr>
          <a:r>
            <a:rPr lang="en-US" altLang="ja-JP" sz="1400" b="1" i="0" u="none" strike="noStrike" baseline="0">
              <a:solidFill>
                <a:srgbClr val="0000FF"/>
              </a:solidFill>
              <a:latin typeface="ＭＳ Ｐゴシック"/>
              <a:ea typeface="ＭＳ Ｐゴシック"/>
            </a:rPr>
            <a:t>※</a:t>
          </a:r>
          <a:r>
            <a:rPr lang="ja-JP" altLang="en-US" sz="1400" b="1" i="0" u="none" strike="noStrike" baseline="0">
              <a:solidFill>
                <a:srgbClr val="0000FF"/>
              </a:solidFill>
              <a:latin typeface="ＭＳ Ｐゴシック"/>
              <a:ea typeface="ＭＳ Ｐゴシック"/>
            </a:rPr>
            <a:t>調査を行った地区名を最初にご入力ください</a:t>
          </a:r>
        </a:p>
        <a:p>
          <a:pPr algn="l" rtl="0">
            <a:lnSpc>
              <a:spcPts val="1700"/>
            </a:lnSpc>
            <a:defRPr sz="1000"/>
          </a:pPr>
          <a:r>
            <a:rPr lang="ja-JP" altLang="en-US" sz="1000" b="1" i="0" u="none" strike="noStrike" baseline="0">
              <a:solidFill>
                <a:srgbClr val="0000FF"/>
              </a:solidFill>
              <a:latin typeface="ＭＳ Ｐゴシック"/>
              <a:ea typeface="ＭＳ Ｐゴシック"/>
            </a:rPr>
            <a:t>入力フォーム</a:t>
          </a:r>
          <a:r>
            <a:rPr lang="en-US" altLang="ja-JP" sz="1000" b="1" i="0" u="none" strike="noStrike" baseline="0">
              <a:solidFill>
                <a:srgbClr val="0000FF"/>
              </a:solidFill>
              <a:latin typeface="ＭＳ Ｐゴシック"/>
              <a:ea typeface="ＭＳ Ｐゴシック"/>
            </a:rPr>
            <a:t>Ⅰ</a:t>
          </a:r>
          <a:r>
            <a:rPr lang="ja-JP" altLang="en-US" sz="1000" b="1" i="0" u="none" strike="noStrike" baseline="0">
              <a:solidFill>
                <a:srgbClr val="0000FF"/>
              </a:solidFill>
              <a:latin typeface="ＭＳ Ｐゴシック"/>
              <a:ea typeface="ＭＳ Ｐゴシック"/>
            </a:rPr>
            <a:t>、</a:t>
          </a:r>
          <a:r>
            <a:rPr lang="en-US" altLang="ja-JP" sz="1000" b="1" i="0" u="none" strike="noStrike" baseline="0">
              <a:solidFill>
                <a:srgbClr val="0000FF"/>
              </a:solidFill>
              <a:latin typeface="ＭＳ Ｐゴシック"/>
              <a:ea typeface="ＭＳ Ｐゴシック"/>
            </a:rPr>
            <a:t>Ⅱ</a:t>
          </a:r>
          <a:r>
            <a:rPr lang="ja-JP" altLang="en-US" sz="1000" b="1" i="0" u="none" strike="noStrike" baseline="0">
              <a:solidFill>
                <a:srgbClr val="0000FF"/>
              </a:solidFill>
              <a:latin typeface="ＭＳ Ｐゴシック"/>
              <a:ea typeface="ＭＳ Ｐゴシック"/>
            </a:rPr>
            <a:t>のシートにデータを入力される前に、本シートの「調査地区名リスト（</a:t>
          </a:r>
          <a:r>
            <a:rPr lang="en-US" altLang="ja-JP" sz="1000" b="1" i="0" u="none" strike="noStrike" baseline="0">
              <a:solidFill>
                <a:srgbClr val="0000FF"/>
              </a:solidFill>
              <a:latin typeface="ＭＳ Ｐゴシック"/>
              <a:ea typeface="ＭＳ Ｐゴシック"/>
            </a:rPr>
            <a:t>J</a:t>
          </a:r>
          <a:r>
            <a:rPr lang="ja-JP" altLang="en-US" sz="1000" b="1" i="0" u="none" strike="noStrike" baseline="0">
              <a:solidFill>
                <a:srgbClr val="0000FF"/>
              </a:solidFill>
              <a:latin typeface="ＭＳ Ｐゴシック"/>
              <a:ea typeface="ＭＳ Ｐゴシック"/>
            </a:rPr>
            <a:t>列）」へ地区名の入力をお願いします。リストに地区名がない場合、入力フォームのシートにて地区名が入力できませんのでご注意ください。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114300</xdr:colOff>
      <xdr:row>1</xdr:row>
      <xdr:rowOff>213360</xdr:rowOff>
    </xdr:to>
    <xdr:sp macro="" textlink="">
      <xdr:nvSpPr>
        <xdr:cNvPr id="2" name="正方形/長方形 1"/>
        <xdr:cNvSpPr/>
      </xdr:nvSpPr>
      <xdr:spPr>
        <a:xfrm>
          <a:off x="0" y="327660"/>
          <a:ext cx="3200400" cy="21336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注）</a:t>
          </a:r>
          <a:r>
            <a:rPr kumimoji="1" lang="en-US" altLang="ja-JP" sz="1000">
              <a:solidFill>
                <a:srgbClr val="FF0000"/>
              </a:solidFill>
            </a:rPr>
            <a:t>※</a:t>
          </a:r>
          <a:r>
            <a:rPr kumimoji="1" lang="ja-JP" altLang="en-US" sz="1000">
              <a:solidFill>
                <a:sysClr val="windowText" lastClr="000000"/>
              </a:solidFill>
            </a:rPr>
            <a:t>が付記された必須項目は漏れなく入力してください</a:t>
          </a:r>
        </a:p>
      </xdr:txBody>
    </xdr:sp>
    <xdr:clientData/>
  </xdr:twoCellAnchor>
  <xdr:twoCellAnchor>
    <xdr:from>
      <xdr:col>6</xdr:col>
      <xdr:colOff>601980</xdr:colOff>
      <xdr:row>6</xdr:row>
      <xdr:rowOff>0</xdr:rowOff>
    </xdr:from>
    <xdr:to>
      <xdr:col>12</xdr:col>
      <xdr:colOff>1455420</xdr:colOff>
      <xdr:row>6</xdr:row>
      <xdr:rowOff>243840</xdr:rowOff>
    </xdr:to>
    <xdr:grpSp>
      <xdr:nvGrpSpPr>
        <xdr:cNvPr id="3" name="グループ化 2"/>
        <xdr:cNvGrpSpPr/>
      </xdr:nvGrpSpPr>
      <xdr:grpSpPr>
        <a:xfrm>
          <a:off x="5307330" y="1741170"/>
          <a:ext cx="5196840" cy="243840"/>
          <a:chOff x="5257800" y="948520"/>
          <a:chExt cx="5962556" cy="297351"/>
        </a:xfrm>
        <a:noFill/>
      </xdr:grpSpPr>
      <xdr:sp macro="" textlink="">
        <xdr:nvSpPr>
          <xdr:cNvPr id="4" name="テキスト ボックス 3"/>
          <xdr:cNvSpPr txBox="1"/>
        </xdr:nvSpPr>
        <xdr:spPr>
          <a:xfrm>
            <a:off x="5257800" y="948520"/>
            <a:ext cx="5962556" cy="29735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1" i="0" u="none" strike="noStrike">
                <a:solidFill>
                  <a:srgbClr val="FF0000"/>
                </a:solidFill>
                <a:effectLst/>
                <a:latin typeface="+mn-lt"/>
                <a:ea typeface="+mn-ea"/>
                <a:cs typeface="+mn-cs"/>
              </a:rPr>
              <a:t>「○完了」の場合でも   　　　　　  の項目がないか確認いただき、あった場合は修正お願いします</a:t>
            </a:r>
            <a:endParaRPr kumimoji="1" lang="ja-JP" altLang="en-US" sz="900">
              <a:solidFill>
                <a:srgbClr val="FF0000"/>
              </a:solidFill>
            </a:endParaRPr>
          </a:p>
        </xdr:txBody>
      </xdr:sp>
      <xdr:sp macro="" textlink="">
        <xdr:nvSpPr>
          <xdr:cNvPr id="5" name="正方形/長方形 4"/>
          <xdr:cNvSpPr/>
        </xdr:nvSpPr>
        <xdr:spPr>
          <a:xfrm>
            <a:off x="6608809" y="1008672"/>
            <a:ext cx="460622" cy="15674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grpSp>
    <xdr:clientData/>
  </xdr:twoCellAnchor>
  <xdr:twoCellAnchor>
    <xdr:from>
      <xdr:col>8</xdr:col>
      <xdr:colOff>617219</xdr:colOff>
      <xdr:row>1</xdr:row>
      <xdr:rowOff>182880</xdr:rowOff>
    </xdr:from>
    <xdr:to>
      <xdr:col>12</xdr:col>
      <xdr:colOff>2423160</xdr:colOff>
      <xdr:row>3</xdr:row>
      <xdr:rowOff>83819</xdr:rowOff>
    </xdr:to>
    <xdr:grpSp>
      <xdr:nvGrpSpPr>
        <xdr:cNvPr id="6" name="グループ化 5"/>
        <xdr:cNvGrpSpPr/>
      </xdr:nvGrpSpPr>
      <xdr:grpSpPr>
        <a:xfrm>
          <a:off x="6770369" y="514350"/>
          <a:ext cx="4701541" cy="579119"/>
          <a:chOff x="7593494" y="1374253"/>
          <a:chExt cx="4593417" cy="592882"/>
        </a:xfrm>
      </xdr:grpSpPr>
      <xdr:sp macro="" textlink="">
        <xdr:nvSpPr>
          <xdr:cNvPr id="7" name="テキスト ボックス 6"/>
          <xdr:cNvSpPr txBox="1"/>
        </xdr:nvSpPr>
        <xdr:spPr>
          <a:xfrm>
            <a:off x="7593494" y="1374253"/>
            <a:ext cx="4593417" cy="5928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■セルの着色（エラーについて）</a:t>
            </a:r>
            <a:r>
              <a:rPr lang="ja-JP" altLang="en-US" sz="1050">
                <a:latin typeface="ＭＳ Ｐゴシック" panose="020B0600070205080204" pitchFamily="50" charset="-128"/>
                <a:ea typeface="ＭＳ Ｐゴシック" panose="020B0600070205080204" pitchFamily="50" charset="-128"/>
              </a:rPr>
              <a:t> </a:t>
            </a:r>
            <a:endParaRPr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要修正</a:t>
            </a:r>
            <a:r>
              <a:rPr kumimoji="1" lang="ja-JP" altLang="en-US" sz="1000">
                <a:latin typeface="ＭＳ Ｐゴシック" panose="020B0600070205080204" pitchFamily="50" charset="-128"/>
                <a:ea typeface="ＭＳ Ｐゴシック" panose="020B0600070205080204" pitchFamily="50" charset="-128"/>
              </a:rPr>
              <a:t>（解析に使用できず集計対象外となるため、修正をお願いします）</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a:t>
            </a:r>
            <a:endParaRPr kumimoji="1" lang="en-US" altLang="ja-JP" sz="1000">
              <a:latin typeface="ＭＳ Ｐゴシック" panose="020B0600070205080204" pitchFamily="50" charset="-128"/>
              <a:ea typeface="ＭＳ Ｐゴシック" panose="020B0600070205080204" pitchFamily="50" charset="-128"/>
            </a:endParaRPr>
          </a:p>
        </xdr:txBody>
      </xdr:sp>
      <xdr:sp macro="" textlink="">
        <xdr:nvSpPr>
          <xdr:cNvPr id="8" name="正方形/長方形 7"/>
          <xdr:cNvSpPr/>
        </xdr:nvSpPr>
        <xdr:spPr>
          <a:xfrm>
            <a:off x="7646504" y="1616765"/>
            <a:ext cx="460513" cy="155713"/>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220980</xdr:colOff>
      <xdr:row>1</xdr:row>
      <xdr:rowOff>236220</xdr:rowOff>
    </xdr:from>
    <xdr:to>
      <xdr:col>12</xdr:col>
      <xdr:colOff>350521</xdr:colOff>
      <xdr:row>4</xdr:row>
      <xdr:rowOff>99059</xdr:rowOff>
    </xdr:to>
    <xdr:grpSp>
      <xdr:nvGrpSpPr>
        <xdr:cNvPr id="2" name="グループ化 1"/>
        <xdr:cNvGrpSpPr/>
      </xdr:nvGrpSpPr>
      <xdr:grpSpPr>
        <a:xfrm>
          <a:off x="8275320" y="567690"/>
          <a:ext cx="4792981" cy="579119"/>
          <a:chOff x="7593494" y="1374253"/>
          <a:chExt cx="4593417" cy="592882"/>
        </a:xfrm>
      </xdr:grpSpPr>
      <xdr:sp macro="" textlink="">
        <xdr:nvSpPr>
          <xdr:cNvPr id="3" name="テキスト ボックス 2"/>
          <xdr:cNvSpPr txBox="1"/>
        </xdr:nvSpPr>
        <xdr:spPr>
          <a:xfrm>
            <a:off x="7593494" y="1374253"/>
            <a:ext cx="4593417" cy="5928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■セルの着色（エラーについて）</a:t>
            </a:r>
            <a:r>
              <a:rPr lang="ja-JP" altLang="en-US" sz="1050">
                <a:latin typeface="ＭＳ Ｐゴシック" panose="020B0600070205080204" pitchFamily="50" charset="-128"/>
                <a:ea typeface="ＭＳ Ｐゴシック" panose="020B0600070205080204" pitchFamily="50" charset="-128"/>
              </a:rPr>
              <a:t> </a:t>
            </a:r>
            <a:endParaRPr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要修正</a:t>
            </a:r>
            <a:r>
              <a:rPr kumimoji="1" lang="ja-JP" altLang="en-US" sz="1000">
                <a:latin typeface="ＭＳ Ｐゴシック" panose="020B0600070205080204" pitchFamily="50" charset="-128"/>
                <a:ea typeface="ＭＳ Ｐゴシック" panose="020B0600070205080204" pitchFamily="50" charset="-128"/>
              </a:rPr>
              <a:t>（解析に使用できず集計対象外となるため、修正をお願いします）</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a:t>
            </a:r>
            <a:endParaRPr kumimoji="1" lang="en-US" altLang="ja-JP" sz="1000">
              <a:latin typeface="ＭＳ Ｐゴシック" panose="020B0600070205080204" pitchFamily="50" charset="-128"/>
              <a:ea typeface="ＭＳ Ｐゴシック" panose="020B0600070205080204" pitchFamily="50" charset="-128"/>
            </a:endParaRPr>
          </a:p>
        </xdr:txBody>
      </xdr:sp>
      <xdr:sp macro="" textlink="">
        <xdr:nvSpPr>
          <xdr:cNvPr id="4" name="正方形/長方形 3"/>
          <xdr:cNvSpPr/>
        </xdr:nvSpPr>
        <xdr:spPr>
          <a:xfrm>
            <a:off x="7646504" y="1616765"/>
            <a:ext cx="460513" cy="155713"/>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9525</xdr:colOff>
      <xdr:row>1</xdr:row>
      <xdr:rowOff>0</xdr:rowOff>
    </xdr:from>
    <xdr:to>
      <xdr:col>28</xdr:col>
      <xdr:colOff>228600</xdr:colOff>
      <xdr:row>17</xdr:row>
      <xdr:rowOff>38100</xdr:rowOff>
    </xdr:to>
    <xdr:graphicFrame macro="">
      <xdr:nvGraphicFramePr>
        <xdr:cNvPr id="926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333375</xdr:colOff>
      <xdr:row>19</xdr:row>
      <xdr:rowOff>104775</xdr:rowOff>
    </xdr:from>
    <xdr:to>
      <xdr:col>33</xdr:col>
      <xdr:colOff>161925</xdr:colOff>
      <xdr:row>41</xdr:row>
      <xdr:rowOff>76200</xdr:rowOff>
    </xdr:to>
    <xdr:graphicFrame macro="">
      <xdr:nvGraphicFramePr>
        <xdr:cNvPr id="926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161925</xdr:rowOff>
    </xdr:from>
    <xdr:to>
      <xdr:col>8</xdr:col>
      <xdr:colOff>314325</xdr:colOff>
      <xdr:row>1</xdr:row>
      <xdr:rowOff>815340</xdr:rowOff>
    </xdr:to>
    <xdr:sp macro="" textlink="">
      <xdr:nvSpPr>
        <xdr:cNvPr id="9220" name="Text Box 4"/>
        <xdr:cNvSpPr txBox="1">
          <a:spLocks noChangeArrowheads="1"/>
        </xdr:cNvSpPr>
      </xdr:nvSpPr>
      <xdr:spPr bwMode="auto">
        <a:xfrm>
          <a:off x="1175385" y="161925"/>
          <a:ext cx="4168140" cy="82105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defRPr sz="1000"/>
          </a:pPr>
          <a:r>
            <a:rPr lang="ja-JP" altLang="en-US" sz="1100" b="1" i="0" u="sng" strike="noStrike" baseline="0">
              <a:solidFill>
                <a:srgbClr val="000000"/>
              </a:solidFill>
              <a:latin typeface="ＭＳ Ｐゴシック"/>
              <a:ea typeface="ＭＳ Ｐゴシック"/>
            </a:rPr>
            <a:t>入力用フォームに正しく入力すると、自動計算＆グラフ描写されます</a:t>
          </a:r>
          <a:endParaRPr lang="ja-JP" altLang="en-US" sz="1100" b="1" i="0" u="none" strike="noStrike" baseline="0">
            <a:solidFill>
              <a:srgbClr val="0000FF"/>
            </a:solidFill>
            <a:latin typeface="ＭＳ Ｐゴシック"/>
            <a:ea typeface="ＭＳ Ｐゴシック"/>
          </a:endParaRPr>
        </a:p>
        <a:p>
          <a:pPr algn="l" rtl="0">
            <a:lnSpc>
              <a:spcPts val="1100"/>
            </a:lnSpc>
            <a:defRPr sz="1000"/>
          </a:pPr>
          <a:r>
            <a:rPr lang="en-US" altLang="ja-JP" sz="900" b="1" i="0" u="none" strike="noStrike" baseline="0">
              <a:solidFill>
                <a:srgbClr val="0000FF"/>
              </a:solidFill>
              <a:latin typeface="ＭＳ Ｐゴシック"/>
              <a:ea typeface="ＭＳ Ｐゴシック"/>
            </a:rPr>
            <a:t>※</a:t>
          </a:r>
          <a:r>
            <a:rPr lang="ja-JP" altLang="en-US" sz="900" b="1" i="0" u="none" strike="noStrike" baseline="0">
              <a:solidFill>
                <a:srgbClr val="0000FF"/>
              </a:solidFill>
              <a:latin typeface="ＭＳ Ｐゴシック"/>
              <a:ea typeface="ＭＳ Ｐゴシック"/>
            </a:rPr>
            <a:t>計算されない場合は、入力抜けや、</a:t>
          </a:r>
          <a:r>
            <a:rPr lang="en-US" altLang="ja-JP" sz="900" b="1" i="0" u="none" strike="noStrike" baseline="0">
              <a:solidFill>
                <a:srgbClr val="0000FF"/>
              </a:solidFill>
              <a:latin typeface="ＭＳ Ｐゴシック"/>
              <a:ea typeface="ＭＳ Ｐゴシック"/>
            </a:rPr>
            <a:t>Ⅰ</a:t>
          </a:r>
          <a:r>
            <a:rPr lang="ja-JP" altLang="en-US" sz="900" b="1" i="0" u="none" strike="noStrike" baseline="0">
              <a:solidFill>
                <a:srgbClr val="0000FF"/>
              </a:solidFill>
              <a:latin typeface="ＭＳ Ｐゴシック"/>
              <a:ea typeface="ＭＳ Ｐゴシック"/>
            </a:rPr>
            <a:t>個体数シートと</a:t>
          </a:r>
          <a:r>
            <a:rPr lang="en-US" altLang="ja-JP" sz="900" b="1" i="0" u="none" strike="noStrike" baseline="0">
              <a:solidFill>
                <a:srgbClr val="0000FF"/>
              </a:solidFill>
              <a:latin typeface="ＭＳ Ｐゴシック"/>
              <a:ea typeface="ＭＳ Ｐゴシック"/>
            </a:rPr>
            <a:t>Ⅱ</a:t>
          </a:r>
          <a:r>
            <a:rPr lang="ja-JP" altLang="en-US" sz="900" b="1" i="0" u="none" strike="noStrike" baseline="0">
              <a:solidFill>
                <a:srgbClr val="0000FF"/>
              </a:solidFill>
              <a:latin typeface="ＭＳ Ｐゴシック"/>
              <a:ea typeface="ＭＳ Ｐゴシック"/>
            </a:rPr>
            <a:t>区画環境シートで区画名や日付が一致していない（全角と半角も含め）があります。今一度ご確認ください</a:t>
          </a:r>
        </a:p>
        <a:p>
          <a:pPr algn="l" rtl="0">
            <a:lnSpc>
              <a:spcPts val="1100"/>
            </a:lnSpc>
            <a:defRPr sz="1000"/>
          </a:pPr>
          <a:r>
            <a:rPr lang="en-US" altLang="ja-JP" sz="900" b="1" i="0" u="none" strike="noStrike" baseline="0">
              <a:solidFill>
                <a:srgbClr val="0000FF"/>
              </a:solidFill>
              <a:latin typeface="ＭＳ Ｐゴシック"/>
              <a:ea typeface="ＭＳ Ｐゴシック"/>
            </a:rPr>
            <a:t>※</a:t>
          </a:r>
          <a:r>
            <a:rPr lang="ja-JP" altLang="en-US" sz="900" b="1" i="0" u="none" strike="noStrike" baseline="0">
              <a:solidFill>
                <a:srgbClr val="0000FF"/>
              </a:solidFill>
              <a:latin typeface="ＭＳ Ｐゴシック"/>
              <a:ea typeface="ＭＳ Ｐゴシック"/>
            </a:rPr>
            <a:t>最大</a:t>
          </a:r>
          <a:r>
            <a:rPr lang="en-US" altLang="ja-JP" sz="900" b="1" i="0" u="none" strike="noStrike" baseline="0">
              <a:solidFill>
                <a:srgbClr val="0000FF"/>
              </a:solidFill>
              <a:latin typeface="ＭＳ Ｐゴシック"/>
              <a:ea typeface="ＭＳ Ｐゴシック"/>
            </a:rPr>
            <a:t>20</a:t>
          </a:r>
          <a:r>
            <a:rPr lang="ja-JP" altLang="en-US" sz="900" b="1" i="0" u="none" strike="noStrike" baseline="0">
              <a:solidFill>
                <a:srgbClr val="0000FF"/>
              </a:solidFill>
              <a:latin typeface="ＭＳ Ｐゴシック"/>
              <a:ea typeface="ＭＳ Ｐゴシック"/>
            </a:rPr>
            <a:t>区画までしか計算できません</a:t>
          </a:r>
        </a:p>
        <a:p>
          <a:pPr algn="l" rtl="0">
            <a:lnSpc>
              <a:spcPts val="1000"/>
            </a:lnSpc>
            <a:defRPr sz="1000"/>
          </a:pPr>
          <a:endParaRPr lang="ja-JP" altLang="en-US" sz="900" b="1" i="0" u="none" strike="noStrike" baseline="0">
            <a:solidFill>
              <a:srgbClr val="0000FF"/>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sheetPr>
  <dimension ref="A1:B204"/>
  <sheetViews>
    <sheetView workbookViewId="0">
      <selection activeCell="A160" sqref="A160"/>
    </sheetView>
  </sheetViews>
  <sheetFormatPr defaultRowHeight="12.9"/>
  <cols>
    <col min="1" max="1" width="10.3125" customWidth="1"/>
    <col min="2" max="2" width="21.20703125" customWidth="1"/>
  </cols>
  <sheetData>
    <row r="1" spans="1:2">
      <c r="A1" t="s">
        <v>267</v>
      </c>
      <c r="B1" t="s">
        <v>268</v>
      </c>
    </row>
    <row r="2" spans="1:2">
      <c r="A2" t="s">
        <v>269</v>
      </c>
      <c r="B2" t="s">
        <v>334</v>
      </c>
    </row>
    <row r="3" spans="1:2">
      <c r="A3" t="s">
        <v>22</v>
      </c>
      <c r="B3" t="s">
        <v>335</v>
      </c>
    </row>
    <row r="4" spans="1:2">
      <c r="A4" t="s">
        <v>23</v>
      </c>
      <c r="B4" t="s">
        <v>336</v>
      </c>
    </row>
    <row r="5" spans="1:2">
      <c r="A5" t="s">
        <v>24</v>
      </c>
      <c r="B5" t="s">
        <v>337</v>
      </c>
    </row>
    <row r="6" spans="1:2">
      <c r="A6" t="s">
        <v>25</v>
      </c>
      <c r="B6" t="s">
        <v>338</v>
      </c>
    </row>
    <row r="7" spans="1:2">
      <c r="A7" t="s">
        <v>26</v>
      </c>
      <c r="B7" t="s">
        <v>339</v>
      </c>
    </row>
    <row r="8" spans="1:2">
      <c r="A8" t="s">
        <v>27</v>
      </c>
      <c r="B8" t="s">
        <v>340</v>
      </c>
    </row>
    <row r="9" spans="1:2">
      <c r="A9" t="s">
        <v>28</v>
      </c>
      <c r="B9" t="s">
        <v>341</v>
      </c>
    </row>
    <row r="10" spans="1:2">
      <c r="A10" t="s">
        <v>29</v>
      </c>
      <c r="B10" t="s">
        <v>342</v>
      </c>
    </row>
    <row r="11" spans="1:2">
      <c r="A11" t="s">
        <v>30</v>
      </c>
      <c r="B11" t="s">
        <v>343</v>
      </c>
    </row>
    <row r="12" spans="1:2">
      <c r="A12" t="s">
        <v>31</v>
      </c>
      <c r="B12" t="s">
        <v>344</v>
      </c>
    </row>
    <row r="13" spans="1:2">
      <c r="A13" t="s">
        <v>32</v>
      </c>
      <c r="B13" t="s">
        <v>345</v>
      </c>
    </row>
    <row r="14" spans="1:2">
      <c r="A14" t="s">
        <v>33</v>
      </c>
      <c r="B14" t="s">
        <v>346</v>
      </c>
    </row>
    <row r="15" spans="1:2">
      <c r="A15" t="s">
        <v>34</v>
      </c>
      <c r="B15" t="s">
        <v>347</v>
      </c>
    </row>
    <row r="16" spans="1:2">
      <c r="A16" t="s">
        <v>35</v>
      </c>
      <c r="B16" t="s">
        <v>348</v>
      </c>
    </row>
    <row r="17" spans="1:2">
      <c r="A17" t="s">
        <v>36</v>
      </c>
      <c r="B17" t="s">
        <v>349</v>
      </c>
    </row>
    <row r="18" spans="1:2">
      <c r="A18" t="s">
        <v>37</v>
      </c>
      <c r="B18" t="s">
        <v>350</v>
      </c>
    </row>
    <row r="19" spans="1:2">
      <c r="A19" t="s">
        <v>38</v>
      </c>
      <c r="B19" t="s">
        <v>351</v>
      </c>
    </row>
    <row r="20" spans="1:2">
      <c r="A20" s="1" t="s">
        <v>157</v>
      </c>
      <c r="B20" t="s">
        <v>39</v>
      </c>
    </row>
    <row r="21" spans="1:2">
      <c r="A21" s="1" t="s">
        <v>158</v>
      </c>
      <c r="B21" t="s">
        <v>40</v>
      </c>
    </row>
    <row r="22" spans="1:2">
      <c r="A22" s="1" t="s">
        <v>159</v>
      </c>
      <c r="B22" t="s">
        <v>41</v>
      </c>
    </row>
    <row r="23" spans="1:2">
      <c r="A23" s="1" t="s">
        <v>160</v>
      </c>
      <c r="B23" t="s">
        <v>42</v>
      </c>
    </row>
    <row r="24" spans="1:2">
      <c r="A24" s="1" t="s">
        <v>161</v>
      </c>
      <c r="B24" t="s">
        <v>43</v>
      </c>
    </row>
    <row r="25" spans="1:2">
      <c r="A25" s="1" t="s">
        <v>162</v>
      </c>
      <c r="B25" t="s">
        <v>44</v>
      </c>
    </row>
    <row r="26" spans="1:2">
      <c r="A26" s="1" t="s">
        <v>163</v>
      </c>
      <c r="B26" t="s">
        <v>45</v>
      </c>
    </row>
    <row r="27" spans="1:2">
      <c r="A27" s="1" t="s">
        <v>164</v>
      </c>
      <c r="B27" t="s">
        <v>46</v>
      </c>
    </row>
    <row r="28" spans="1:2">
      <c r="A28" s="1" t="s">
        <v>165</v>
      </c>
      <c r="B28" t="s">
        <v>47</v>
      </c>
    </row>
    <row r="29" spans="1:2">
      <c r="A29" s="1" t="s">
        <v>166</v>
      </c>
      <c r="B29" t="s">
        <v>48</v>
      </c>
    </row>
    <row r="30" spans="1:2">
      <c r="A30" s="1" t="s">
        <v>167</v>
      </c>
      <c r="B30" t="s">
        <v>49</v>
      </c>
    </row>
    <row r="31" spans="1:2">
      <c r="A31" s="1" t="s">
        <v>168</v>
      </c>
      <c r="B31" t="s">
        <v>50</v>
      </c>
    </row>
    <row r="32" spans="1:2">
      <c r="A32" s="1" t="s">
        <v>169</v>
      </c>
      <c r="B32" t="s">
        <v>51</v>
      </c>
    </row>
    <row r="33" spans="1:2">
      <c r="A33" s="1" t="s">
        <v>170</v>
      </c>
      <c r="B33" t="s">
        <v>52</v>
      </c>
    </row>
    <row r="34" spans="1:2">
      <c r="A34" s="1" t="s">
        <v>171</v>
      </c>
      <c r="B34" t="s">
        <v>53</v>
      </c>
    </row>
    <row r="35" spans="1:2">
      <c r="A35" s="1" t="s">
        <v>172</v>
      </c>
      <c r="B35" t="s">
        <v>54</v>
      </c>
    </row>
    <row r="36" spans="1:2">
      <c r="A36" s="1" t="s">
        <v>173</v>
      </c>
      <c r="B36" t="s">
        <v>55</v>
      </c>
    </row>
    <row r="37" spans="1:2">
      <c r="A37" s="1" t="s">
        <v>174</v>
      </c>
      <c r="B37" t="s">
        <v>56</v>
      </c>
    </row>
    <row r="38" spans="1:2">
      <c r="A38" s="1" t="s">
        <v>175</v>
      </c>
      <c r="B38" t="s">
        <v>57</v>
      </c>
    </row>
    <row r="39" spans="1:2">
      <c r="A39" s="1" t="s">
        <v>176</v>
      </c>
      <c r="B39" t="s">
        <v>58</v>
      </c>
    </row>
    <row r="40" spans="1:2">
      <c r="A40" s="1" t="s">
        <v>177</v>
      </c>
      <c r="B40" t="s">
        <v>324</v>
      </c>
    </row>
    <row r="41" spans="1:2">
      <c r="A41" s="1" t="s">
        <v>178</v>
      </c>
      <c r="B41" t="s">
        <v>59</v>
      </c>
    </row>
    <row r="42" spans="1:2">
      <c r="A42" s="1" t="s">
        <v>179</v>
      </c>
      <c r="B42" t="s">
        <v>60</v>
      </c>
    </row>
    <row r="43" spans="1:2">
      <c r="A43" s="1" t="s">
        <v>180</v>
      </c>
      <c r="B43" t="s">
        <v>61</v>
      </c>
    </row>
    <row r="44" spans="1:2">
      <c r="A44" s="1" t="s">
        <v>181</v>
      </c>
      <c r="B44" t="s">
        <v>62</v>
      </c>
    </row>
    <row r="45" spans="1:2">
      <c r="A45" s="1" t="s">
        <v>182</v>
      </c>
      <c r="B45" t="s">
        <v>63</v>
      </c>
    </row>
    <row r="46" spans="1:2">
      <c r="A46" s="1" t="s">
        <v>183</v>
      </c>
      <c r="B46" t="s">
        <v>64</v>
      </c>
    </row>
    <row r="47" spans="1:2">
      <c r="A47" s="1" t="s">
        <v>184</v>
      </c>
      <c r="B47" t="s">
        <v>65</v>
      </c>
    </row>
    <row r="48" spans="1:2">
      <c r="A48" s="1" t="s">
        <v>185</v>
      </c>
      <c r="B48" t="s">
        <v>66</v>
      </c>
    </row>
    <row r="49" spans="1:2">
      <c r="A49" s="1" t="s">
        <v>186</v>
      </c>
      <c r="B49" t="s">
        <v>270</v>
      </c>
    </row>
    <row r="50" spans="1:2">
      <c r="A50" s="1" t="s">
        <v>187</v>
      </c>
      <c r="B50" t="s">
        <v>67</v>
      </c>
    </row>
    <row r="51" spans="1:2">
      <c r="A51" s="1" t="s">
        <v>188</v>
      </c>
      <c r="B51" t="s">
        <v>68</v>
      </c>
    </row>
    <row r="52" spans="1:2">
      <c r="A52" s="1" t="s">
        <v>332</v>
      </c>
      <c r="B52" t="s">
        <v>333</v>
      </c>
    </row>
    <row r="53" spans="1:2">
      <c r="A53" s="1" t="s">
        <v>189</v>
      </c>
      <c r="B53" t="s">
        <v>69</v>
      </c>
    </row>
    <row r="54" spans="1:2">
      <c r="A54" s="1" t="s">
        <v>190</v>
      </c>
      <c r="B54" t="s">
        <v>70</v>
      </c>
    </row>
    <row r="55" spans="1:2">
      <c r="A55" s="1" t="s">
        <v>191</v>
      </c>
      <c r="B55" t="s">
        <v>71</v>
      </c>
    </row>
    <row r="56" spans="1:2">
      <c r="A56" s="1" t="s">
        <v>192</v>
      </c>
      <c r="B56" t="s">
        <v>352</v>
      </c>
    </row>
    <row r="57" spans="1:2">
      <c r="A57" s="1" t="s">
        <v>193</v>
      </c>
      <c r="B57" t="s">
        <v>72</v>
      </c>
    </row>
    <row r="58" spans="1:2">
      <c r="A58" s="1" t="s">
        <v>194</v>
      </c>
      <c r="B58" t="s">
        <v>73</v>
      </c>
    </row>
    <row r="59" spans="1:2">
      <c r="A59" s="1" t="s">
        <v>195</v>
      </c>
      <c r="B59" t="s">
        <v>74</v>
      </c>
    </row>
    <row r="60" spans="1:2">
      <c r="A60" s="1" t="s">
        <v>196</v>
      </c>
      <c r="B60" t="s">
        <v>75</v>
      </c>
    </row>
    <row r="61" spans="1:2">
      <c r="A61" s="1" t="s">
        <v>197</v>
      </c>
      <c r="B61" t="s">
        <v>76</v>
      </c>
    </row>
    <row r="62" spans="1:2">
      <c r="A62" s="1" t="s">
        <v>198</v>
      </c>
      <c r="B62" t="s">
        <v>77</v>
      </c>
    </row>
    <row r="63" spans="1:2">
      <c r="A63" s="1" t="s">
        <v>199</v>
      </c>
      <c r="B63" t="s">
        <v>78</v>
      </c>
    </row>
    <row r="64" spans="1:2">
      <c r="A64" s="1" t="s">
        <v>200</v>
      </c>
      <c r="B64" t="s">
        <v>79</v>
      </c>
    </row>
    <row r="65" spans="1:2">
      <c r="A65" s="1" t="s">
        <v>201</v>
      </c>
      <c r="B65" t="s">
        <v>80</v>
      </c>
    </row>
    <row r="66" spans="1:2">
      <c r="A66" s="1" t="s">
        <v>202</v>
      </c>
      <c r="B66" t="s">
        <v>81</v>
      </c>
    </row>
    <row r="67" spans="1:2">
      <c r="A67" s="1" t="s">
        <v>203</v>
      </c>
      <c r="B67" t="s">
        <v>353</v>
      </c>
    </row>
    <row r="68" spans="1:2">
      <c r="A68" s="1" t="s">
        <v>204</v>
      </c>
      <c r="B68" t="s">
        <v>325</v>
      </c>
    </row>
    <row r="69" spans="1:2">
      <c r="A69" s="1" t="s">
        <v>205</v>
      </c>
      <c r="B69" t="s">
        <v>82</v>
      </c>
    </row>
    <row r="70" spans="1:2">
      <c r="A70" s="1" t="s">
        <v>206</v>
      </c>
      <c r="B70" t="s">
        <v>83</v>
      </c>
    </row>
    <row r="71" spans="1:2">
      <c r="A71" s="1" t="s">
        <v>207</v>
      </c>
      <c r="B71" t="s">
        <v>84</v>
      </c>
    </row>
    <row r="72" spans="1:2">
      <c r="A72" s="1" t="s">
        <v>208</v>
      </c>
      <c r="B72" t="s">
        <v>85</v>
      </c>
    </row>
    <row r="73" spans="1:2">
      <c r="A73" s="1" t="s">
        <v>209</v>
      </c>
      <c r="B73" t="s">
        <v>86</v>
      </c>
    </row>
    <row r="74" spans="1:2">
      <c r="A74" s="1" t="s">
        <v>210</v>
      </c>
      <c r="B74" t="s">
        <v>87</v>
      </c>
    </row>
    <row r="75" spans="1:2">
      <c r="A75" s="1" t="s">
        <v>211</v>
      </c>
      <c r="B75" t="s">
        <v>88</v>
      </c>
    </row>
    <row r="76" spans="1:2">
      <c r="A76" s="1" t="s">
        <v>212</v>
      </c>
      <c r="B76" t="s">
        <v>89</v>
      </c>
    </row>
    <row r="77" spans="1:2">
      <c r="A77" s="1" t="s">
        <v>213</v>
      </c>
      <c r="B77" t="s">
        <v>354</v>
      </c>
    </row>
    <row r="78" spans="1:2">
      <c r="A78" s="1" t="s">
        <v>214</v>
      </c>
      <c r="B78" t="s">
        <v>355</v>
      </c>
    </row>
    <row r="79" spans="1:2">
      <c r="A79" s="1" t="s">
        <v>215</v>
      </c>
      <c r="B79" t="s">
        <v>90</v>
      </c>
    </row>
    <row r="80" spans="1:2">
      <c r="A80" s="1" t="s">
        <v>216</v>
      </c>
      <c r="B80" t="s">
        <v>91</v>
      </c>
    </row>
    <row r="81" spans="1:2">
      <c r="A81" s="1" t="s">
        <v>217</v>
      </c>
      <c r="B81" t="s">
        <v>92</v>
      </c>
    </row>
    <row r="82" spans="1:2">
      <c r="A82" s="1" t="s">
        <v>218</v>
      </c>
      <c r="B82" t="s">
        <v>93</v>
      </c>
    </row>
    <row r="83" spans="1:2">
      <c r="A83" s="1" t="s">
        <v>219</v>
      </c>
      <c r="B83" t="s">
        <v>94</v>
      </c>
    </row>
    <row r="84" spans="1:2">
      <c r="A84" s="1" t="s">
        <v>220</v>
      </c>
      <c r="B84" t="s">
        <v>95</v>
      </c>
    </row>
    <row r="85" spans="1:2">
      <c r="A85" s="1" t="s">
        <v>221</v>
      </c>
      <c r="B85" t="s">
        <v>96</v>
      </c>
    </row>
    <row r="86" spans="1:2">
      <c r="A86" s="1" t="s">
        <v>222</v>
      </c>
      <c r="B86" t="s">
        <v>97</v>
      </c>
    </row>
    <row r="87" spans="1:2">
      <c r="A87" s="1" t="s">
        <v>223</v>
      </c>
      <c r="B87" t="s">
        <v>98</v>
      </c>
    </row>
    <row r="88" spans="1:2">
      <c r="A88" s="1" t="s">
        <v>224</v>
      </c>
      <c r="B88" t="s">
        <v>99</v>
      </c>
    </row>
    <row r="89" spans="1:2">
      <c r="A89" s="1" t="s">
        <v>225</v>
      </c>
      <c r="B89" t="s">
        <v>100</v>
      </c>
    </row>
    <row r="90" spans="1:2">
      <c r="A90" s="1" t="s">
        <v>226</v>
      </c>
      <c r="B90" t="s">
        <v>101</v>
      </c>
    </row>
    <row r="91" spans="1:2">
      <c r="A91" s="1" t="s">
        <v>227</v>
      </c>
      <c r="B91" t="s">
        <v>102</v>
      </c>
    </row>
    <row r="92" spans="1:2">
      <c r="A92" s="1" t="s">
        <v>228</v>
      </c>
      <c r="B92" t="s">
        <v>103</v>
      </c>
    </row>
    <row r="93" spans="1:2">
      <c r="A93" s="1" t="s">
        <v>229</v>
      </c>
      <c r="B93" t="s">
        <v>104</v>
      </c>
    </row>
    <row r="94" spans="1:2">
      <c r="A94" s="1" t="s">
        <v>230</v>
      </c>
      <c r="B94" t="s">
        <v>356</v>
      </c>
    </row>
    <row r="95" spans="1:2">
      <c r="A95" s="1" t="s">
        <v>231</v>
      </c>
      <c r="B95" t="s">
        <v>105</v>
      </c>
    </row>
    <row r="96" spans="1:2">
      <c r="A96" s="1" t="s">
        <v>232</v>
      </c>
      <c r="B96" t="s">
        <v>106</v>
      </c>
    </row>
    <row r="97" spans="1:2">
      <c r="A97" s="1" t="s">
        <v>233</v>
      </c>
      <c r="B97" t="s">
        <v>107</v>
      </c>
    </row>
    <row r="98" spans="1:2">
      <c r="A98" s="1" t="s">
        <v>234</v>
      </c>
      <c r="B98" t="s">
        <v>108</v>
      </c>
    </row>
    <row r="99" spans="1:2">
      <c r="A99" s="1" t="s">
        <v>235</v>
      </c>
      <c r="B99" t="s">
        <v>109</v>
      </c>
    </row>
    <row r="100" spans="1:2">
      <c r="A100" s="1" t="s">
        <v>236</v>
      </c>
      <c r="B100" t="s">
        <v>110</v>
      </c>
    </row>
    <row r="101" spans="1:2">
      <c r="A101" s="1" t="s">
        <v>237</v>
      </c>
      <c r="B101" t="s">
        <v>357</v>
      </c>
    </row>
    <row r="102" spans="1:2">
      <c r="A102" s="1" t="s">
        <v>238</v>
      </c>
      <c r="B102" t="s">
        <v>111</v>
      </c>
    </row>
    <row r="103" spans="1:2">
      <c r="A103" s="1" t="s">
        <v>239</v>
      </c>
      <c r="B103" t="s">
        <v>112</v>
      </c>
    </row>
    <row r="104" spans="1:2">
      <c r="A104" s="1" t="s">
        <v>240</v>
      </c>
      <c r="B104" t="s">
        <v>113</v>
      </c>
    </row>
    <row r="105" spans="1:2">
      <c r="A105" s="1" t="s">
        <v>241</v>
      </c>
      <c r="B105" t="s">
        <v>114</v>
      </c>
    </row>
    <row r="106" spans="1:2">
      <c r="A106" s="1" t="s">
        <v>242</v>
      </c>
      <c r="B106" t="s">
        <v>115</v>
      </c>
    </row>
    <row r="107" spans="1:2">
      <c r="A107" s="1" t="s">
        <v>243</v>
      </c>
      <c r="B107" t="s">
        <v>116</v>
      </c>
    </row>
    <row r="108" spans="1:2">
      <c r="A108" s="1" t="s">
        <v>244</v>
      </c>
      <c r="B108" t="s">
        <v>117</v>
      </c>
    </row>
    <row r="109" spans="1:2">
      <c r="A109" s="1" t="s">
        <v>245</v>
      </c>
      <c r="B109" t="s">
        <v>118</v>
      </c>
    </row>
    <row r="110" spans="1:2">
      <c r="A110" s="1" t="s">
        <v>246</v>
      </c>
      <c r="B110" t="s">
        <v>119</v>
      </c>
    </row>
    <row r="111" spans="1:2">
      <c r="A111" s="1" t="s">
        <v>247</v>
      </c>
      <c r="B111" t="s">
        <v>272</v>
      </c>
    </row>
    <row r="112" spans="1:2">
      <c r="A112" s="1" t="s">
        <v>273</v>
      </c>
      <c r="B112" t="s">
        <v>274</v>
      </c>
    </row>
    <row r="113" spans="1:2">
      <c r="A113" s="1" t="s">
        <v>275</v>
      </c>
      <c r="B113" t="s">
        <v>276</v>
      </c>
    </row>
    <row r="114" spans="1:2">
      <c r="A114" s="1" t="s">
        <v>277</v>
      </c>
      <c r="B114" t="s">
        <v>278</v>
      </c>
    </row>
    <row r="115" spans="1:2">
      <c r="A115" s="1" t="s">
        <v>279</v>
      </c>
      <c r="B115" t="s">
        <v>280</v>
      </c>
    </row>
    <row r="116" spans="1:2">
      <c r="A116" s="1" t="s">
        <v>281</v>
      </c>
      <c r="B116" t="s">
        <v>282</v>
      </c>
    </row>
    <row r="117" spans="1:2">
      <c r="A117" s="1" t="s">
        <v>283</v>
      </c>
      <c r="B117" t="s">
        <v>284</v>
      </c>
    </row>
    <row r="118" spans="1:2">
      <c r="A118" s="1" t="s">
        <v>285</v>
      </c>
      <c r="B118" t="s">
        <v>286</v>
      </c>
    </row>
    <row r="119" spans="1:2">
      <c r="A119" s="1" t="s">
        <v>287</v>
      </c>
      <c r="B119" t="s">
        <v>288</v>
      </c>
    </row>
    <row r="120" spans="1:2">
      <c r="A120" s="1" t="s">
        <v>289</v>
      </c>
      <c r="B120" t="s">
        <v>290</v>
      </c>
    </row>
    <row r="121" spans="1:2">
      <c r="A121" s="1" t="s">
        <v>291</v>
      </c>
      <c r="B121" t="s">
        <v>292</v>
      </c>
    </row>
    <row r="122" spans="1:2">
      <c r="A122" s="1" t="s">
        <v>293</v>
      </c>
      <c r="B122" t="s">
        <v>294</v>
      </c>
    </row>
    <row r="123" spans="1:2">
      <c r="A123" s="1" t="s">
        <v>295</v>
      </c>
      <c r="B123" t="s">
        <v>296</v>
      </c>
    </row>
    <row r="124" spans="1:2">
      <c r="A124" s="1" t="s">
        <v>297</v>
      </c>
      <c r="B124" t="s">
        <v>326</v>
      </c>
    </row>
    <row r="125" spans="1:2">
      <c r="A125" s="1" t="s">
        <v>298</v>
      </c>
      <c r="B125" t="s">
        <v>299</v>
      </c>
    </row>
    <row r="126" spans="1:2">
      <c r="A126" s="1" t="s">
        <v>300</v>
      </c>
      <c r="B126" t="s">
        <v>301</v>
      </c>
    </row>
    <row r="127" spans="1:2">
      <c r="A127" s="1" t="s">
        <v>302</v>
      </c>
      <c r="B127" t="s">
        <v>303</v>
      </c>
    </row>
    <row r="128" spans="1:2">
      <c r="A128" s="1" t="s">
        <v>304</v>
      </c>
      <c r="B128" t="s">
        <v>305</v>
      </c>
    </row>
    <row r="129" spans="1:2">
      <c r="A129" s="1" t="s">
        <v>306</v>
      </c>
      <c r="B129" t="s">
        <v>307</v>
      </c>
    </row>
    <row r="130" spans="1:2">
      <c r="A130" s="1" t="s">
        <v>308</v>
      </c>
      <c r="B130" t="s">
        <v>309</v>
      </c>
    </row>
    <row r="131" spans="1:2">
      <c r="A131" s="1" t="s">
        <v>310</v>
      </c>
      <c r="B131" t="s">
        <v>311</v>
      </c>
    </row>
    <row r="132" spans="1:2">
      <c r="A132" s="1" t="s">
        <v>312</v>
      </c>
      <c r="B132" t="s">
        <v>313</v>
      </c>
    </row>
    <row r="133" spans="1:2">
      <c r="A133" s="1" t="s">
        <v>314</v>
      </c>
      <c r="B133" t="s">
        <v>315</v>
      </c>
    </row>
    <row r="134" spans="1:2">
      <c r="A134" s="1" t="s">
        <v>316</v>
      </c>
      <c r="B134" t="s">
        <v>317</v>
      </c>
    </row>
    <row r="135" spans="1:2">
      <c r="A135" s="1" t="s">
        <v>318</v>
      </c>
      <c r="B135" t="s">
        <v>319</v>
      </c>
    </row>
    <row r="136" spans="1:2">
      <c r="A136" s="1" t="s">
        <v>320</v>
      </c>
      <c r="B136" t="s">
        <v>321</v>
      </c>
    </row>
    <row r="137" spans="1:2">
      <c r="A137" s="1" t="s">
        <v>322</v>
      </c>
      <c r="B137" t="s">
        <v>323</v>
      </c>
    </row>
    <row r="138" spans="1:2">
      <c r="A138" s="1" t="s">
        <v>358</v>
      </c>
      <c r="B138" t="s">
        <v>359</v>
      </c>
    </row>
    <row r="139" spans="1:2">
      <c r="A139" s="1" t="s">
        <v>360</v>
      </c>
      <c r="B139" t="s">
        <v>361</v>
      </c>
    </row>
    <row r="140" spans="1:2">
      <c r="A140" s="1" t="s">
        <v>362</v>
      </c>
      <c r="B140" t="s">
        <v>363</v>
      </c>
    </row>
    <row r="141" spans="1:2">
      <c r="A141" s="1" t="s">
        <v>364</v>
      </c>
      <c r="B141" t="s">
        <v>365</v>
      </c>
    </row>
    <row r="142" spans="1:2">
      <c r="A142" s="1" t="s">
        <v>366</v>
      </c>
      <c r="B142" t="s">
        <v>367</v>
      </c>
    </row>
    <row r="143" spans="1:2">
      <c r="A143" s="1" t="s">
        <v>368</v>
      </c>
      <c r="B143" t="s">
        <v>369</v>
      </c>
    </row>
    <row r="144" spans="1:2">
      <c r="A144" s="1" t="s">
        <v>370</v>
      </c>
      <c r="B144" t="s">
        <v>371</v>
      </c>
    </row>
    <row r="145" spans="1:2">
      <c r="A145" s="1" t="s">
        <v>372</v>
      </c>
      <c r="B145" t="s">
        <v>373</v>
      </c>
    </row>
    <row r="146" spans="1:2">
      <c r="A146" s="1" t="s">
        <v>374</v>
      </c>
      <c r="B146" t="s">
        <v>375</v>
      </c>
    </row>
    <row r="147" spans="1:2">
      <c r="A147" s="1" t="s">
        <v>376</v>
      </c>
      <c r="B147" t="s">
        <v>377</v>
      </c>
    </row>
    <row r="148" spans="1:2">
      <c r="A148" s="1" t="s">
        <v>378</v>
      </c>
      <c r="B148" t="s">
        <v>379</v>
      </c>
    </row>
    <row r="149" spans="1:2">
      <c r="A149" s="1" t="s">
        <v>380</v>
      </c>
      <c r="B149" t="s">
        <v>381</v>
      </c>
    </row>
    <row r="150" spans="1:2">
      <c r="A150" s="1" t="s">
        <v>382</v>
      </c>
      <c r="B150" t="s">
        <v>383</v>
      </c>
    </row>
    <row r="151" spans="1:2">
      <c r="A151" s="1" t="s">
        <v>384</v>
      </c>
      <c r="B151" t="s">
        <v>385</v>
      </c>
    </row>
    <row r="152" spans="1:2">
      <c r="A152" s="1" t="s">
        <v>386</v>
      </c>
      <c r="B152" t="s">
        <v>387</v>
      </c>
    </row>
    <row r="153" spans="1:2">
      <c r="A153" s="1" t="s">
        <v>388</v>
      </c>
      <c r="B153" t="s">
        <v>389</v>
      </c>
    </row>
    <row r="154" spans="1:2">
      <c r="A154" s="1" t="s">
        <v>390</v>
      </c>
      <c r="B154" t="s">
        <v>391</v>
      </c>
    </row>
    <row r="155" spans="1:2">
      <c r="A155" s="1" t="s">
        <v>392</v>
      </c>
      <c r="B155" t="s">
        <v>393</v>
      </c>
    </row>
    <row r="156" spans="1:2">
      <c r="A156" s="1" t="s">
        <v>394</v>
      </c>
      <c r="B156" t="s">
        <v>395</v>
      </c>
    </row>
    <row r="157" spans="1:2">
      <c r="A157" s="1" t="s">
        <v>396</v>
      </c>
      <c r="B157" t="s">
        <v>397</v>
      </c>
    </row>
    <row r="158" spans="1:2">
      <c r="A158" s="1" t="s">
        <v>398</v>
      </c>
      <c r="B158" t="s">
        <v>399</v>
      </c>
    </row>
    <row r="159" spans="1:2">
      <c r="A159" s="1" t="s">
        <v>400</v>
      </c>
      <c r="B159" t="s">
        <v>401</v>
      </c>
    </row>
    <row r="160" spans="1:2">
      <c r="A160" s="1" t="s">
        <v>402</v>
      </c>
      <c r="B160" t="s">
        <v>403</v>
      </c>
    </row>
    <row r="161" spans="1:2">
      <c r="A161" s="1" t="s">
        <v>404</v>
      </c>
      <c r="B161" t="s">
        <v>405</v>
      </c>
    </row>
    <row r="162" spans="1:2">
      <c r="A162" s="1" t="s">
        <v>406</v>
      </c>
      <c r="B162" t="s">
        <v>407</v>
      </c>
    </row>
    <row r="163" spans="1:2">
      <c r="A163" s="1" t="s">
        <v>408</v>
      </c>
      <c r="B163" t="s">
        <v>409</v>
      </c>
    </row>
    <row r="164" spans="1:2">
      <c r="A164" s="1" t="s">
        <v>410</v>
      </c>
      <c r="B164" t="s">
        <v>411</v>
      </c>
    </row>
    <row r="165" spans="1:2">
      <c r="A165" s="1" t="s">
        <v>412</v>
      </c>
      <c r="B165" t="s">
        <v>413</v>
      </c>
    </row>
    <row r="166" spans="1:2">
      <c r="A166" s="1" t="s">
        <v>414</v>
      </c>
      <c r="B166" t="s">
        <v>415</v>
      </c>
    </row>
    <row r="167" spans="1:2">
      <c r="A167" s="1" t="s">
        <v>416</v>
      </c>
      <c r="B167" t="s">
        <v>417</v>
      </c>
    </row>
    <row r="168" spans="1:2">
      <c r="A168" s="1" t="s">
        <v>418</v>
      </c>
      <c r="B168" t="s">
        <v>419</v>
      </c>
    </row>
    <row r="169" spans="1:2">
      <c r="A169" s="1" t="s">
        <v>420</v>
      </c>
      <c r="B169" t="s">
        <v>421</v>
      </c>
    </row>
    <row r="170" spans="1:2">
      <c r="A170" s="1" t="s">
        <v>422</v>
      </c>
      <c r="B170" t="s">
        <v>423</v>
      </c>
    </row>
    <row r="171" spans="1:2">
      <c r="A171" s="1" t="s">
        <v>424</v>
      </c>
      <c r="B171" t="s">
        <v>425</v>
      </c>
    </row>
    <row r="172" spans="1:2">
      <c r="A172" s="1" t="s">
        <v>426</v>
      </c>
      <c r="B172" t="s">
        <v>427</v>
      </c>
    </row>
    <row r="173" spans="1:2">
      <c r="A173" s="1" t="s">
        <v>428</v>
      </c>
      <c r="B173" t="s">
        <v>429</v>
      </c>
    </row>
    <row r="174" spans="1:2">
      <c r="A174" s="1" t="s">
        <v>430</v>
      </c>
      <c r="B174" t="s">
        <v>431</v>
      </c>
    </row>
    <row r="175" spans="1:2">
      <c r="A175" s="1" t="s">
        <v>432</v>
      </c>
      <c r="B175" t="s">
        <v>433</v>
      </c>
    </row>
    <row r="176" spans="1:2">
      <c r="A176" s="1" t="s">
        <v>434</v>
      </c>
      <c r="B176" t="s">
        <v>435</v>
      </c>
    </row>
    <row r="177" spans="1:2">
      <c r="A177" s="1" t="s">
        <v>436</v>
      </c>
      <c r="B177" t="s">
        <v>437</v>
      </c>
    </row>
    <row r="178" spans="1:2">
      <c r="A178" s="1" t="s">
        <v>438</v>
      </c>
      <c r="B178" t="s">
        <v>439</v>
      </c>
    </row>
    <row r="179" spans="1:2">
      <c r="A179" s="1" t="s">
        <v>440</v>
      </c>
      <c r="B179" t="s">
        <v>441</v>
      </c>
    </row>
    <row r="180" spans="1:2">
      <c r="A180" s="1" t="s">
        <v>442</v>
      </c>
      <c r="B180" t="s">
        <v>443</v>
      </c>
    </row>
    <row r="181" spans="1:2">
      <c r="A181" s="1" t="s">
        <v>444</v>
      </c>
      <c r="B181" t="s">
        <v>445</v>
      </c>
    </row>
    <row r="182" spans="1:2">
      <c r="A182" s="1" t="s">
        <v>446</v>
      </c>
      <c r="B182" t="s">
        <v>447</v>
      </c>
    </row>
    <row r="183" spans="1:2">
      <c r="A183" s="1" t="s">
        <v>448</v>
      </c>
      <c r="B183" t="s">
        <v>449</v>
      </c>
    </row>
    <row r="184" spans="1:2">
      <c r="A184" s="1" t="s">
        <v>450</v>
      </c>
      <c r="B184" t="s">
        <v>451</v>
      </c>
    </row>
    <row r="185" spans="1:2">
      <c r="A185" s="1" t="s">
        <v>452</v>
      </c>
      <c r="B185" t="s">
        <v>453</v>
      </c>
    </row>
    <row r="186" spans="1:2">
      <c r="A186" s="1" t="s">
        <v>454</v>
      </c>
      <c r="B186" t="s">
        <v>455</v>
      </c>
    </row>
    <row r="187" spans="1:2">
      <c r="A187" s="1" t="s">
        <v>456</v>
      </c>
      <c r="B187" t="s">
        <v>457</v>
      </c>
    </row>
    <row r="188" spans="1:2">
      <c r="A188" s="1" t="s">
        <v>458</v>
      </c>
      <c r="B188" t="s">
        <v>459</v>
      </c>
    </row>
    <row r="189" spans="1:2">
      <c r="A189" s="1" t="s">
        <v>460</v>
      </c>
      <c r="B189" t="s">
        <v>461</v>
      </c>
    </row>
    <row r="190" spans="1:2">
      <c r="A190" s="1" t="s">
        <v>462</v>
      </c>
      <c r="B190" t="s">
        <v>463</v>
      </c>
    </row>
    <row r="191" spans="1:2">
      <c r="A191" s="1" t="s">
        <v>464</v>
      </c>
      <c r="B191" t="s">
        <v>465</v>
      </c>
    </row>
    <row r="192" spans="1:2">
      <c r="A192" s="1" t="s">
        <v>466</v>
      </c>
      <c r="B192" t="s">
        <v>467</v>
      </c>
    </row>
    <row r="193" spans="1:2">
      <c r="A193" s="1" t="s">
        <v>468</v>
      </c>
      <c r="B193" t="s">
        <v>469</v>
      </c>
    </row>
    <row r="194" spans="1:2">
      <c r="A194" s="1" t="s">
        <v>470</v>
      </c>
      <c r="B194" t="s">
        <v>471</v>
      </c>
    </row>
    <row r="195" spans="1:2">
      <c r="A195" s="1" t="s">
        <v>472</v>
      </c>
      <c r="B195" t="s">
        <v>473</v>
      </c>
    </row>
    <row r="196" spans="1:2">
      <c r="A196" s="1" t="s">
        <v>474</v>
      </c>
      <c r="B196" t="s">
        <v>475</v>
      </c>
    </row>
    <row r="197" spans="1:2">
      <c r="A197" s="1" t="s">
        <v>476</v>
      </c>
      <c r="B197" t="s">
        <v>477</v>
      </c>
    </row>
    <row r="198" spans="1:2">
      <c r="A198" s="1" t="s">
        <v>478</v>
      </c>
      <c r="B198" t="s">
        <v>479</v>
      </c>
    </row>
    <row r="199" spans="1:2">
      <c r="A199" s="1" t="s">
        <v>480</v>
      </c>
      <c r="B199" t="s">
        <v>481</v>
      </c>
    </row>
    <row r="200" spans="1:2">
      <c r="A200" s="1" t="s">
        <v>482</v>
      </c>
      <c r="B200" t="s">
        <v>483</v>
      </c>
    </row>
    <row r="201" spans="1:2">
      <c r="A201" s="1" t="s">
        <v>484</v>
      </c>
      <c r="B201" t="s">
        <v>485</v>
      </c>
    </row>
    <row r="202" spans="1:2">
      <c r="A202" s="1" t="s">
        <v>486</v>
      </c>
      <c r="B202" t="s">
        <v>487</v>
      </c>
    </row>
    <row r="203" spans="1:2">
      <c r="A203" s="1" t="s">
        <v>488</v>
      </c>
      <c r="B203" t="s">
        <v>489</v>
      </c>
    </row>
    <row r="204" spans="1:2">
      <c r="A204" s="1" t="s">
        <v>490</v>
      </c>
      <c r="B204" t="s">
        <v>491</v>
      </c>
    </row>
  </sheetData>
  <sheetProtection sheet="1" objects="1" scenarios="1" selectLockedCells="1" selectUnlockedCells="1"/>
  <phoneticPr fontId="3"/>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499984740745262"/>
  </sheetPr>
  <dimension ref="A2:U39"/>
  <sheetViews>
    <sheetView workbookViewId="0"/>
  </sheetViews>
  <sheetFormatPr defaultRowHeight="12.9"/>
  <cols>
    <col min="1" max="1" width="17" customWidth="1"/>
    <col min="2" max="2" width="19.68359375" customWidth="1"/>
    <col min="3" max="21" width="6.1015625" customWidth="1"/>
  </cols>
  <sheetData>
    <row r="2" spans="1:21" ht="72.75" customHeight="1"/>
    <row r="3" spans="1:21">
      <c r="A3" s="3"/>
      <c r="B3" s="2"/>
      <c r="C3" s="452" t="s">
        <v>9</v>
      </c>
      <c r="D3" s="452"/>
      <c r="E3" s="452"/>
      <c r="F3" s="452"/>
      <c r="G3" s="452"/>
      <c r="H3" s="452"/>
      <c r="I3" s="452"/>
      <c r="J3" s="452"/>
      <c r="K3" s="452"/>
      <c r="L3" s="452"/>
      <c r="M3" s="452"/>
      <c r="N3" s="452"/>
      <c r="O3" s="452"/>
      <c r="P3" s="452"/>
      <c r="Q3" s="452"/>
      <c r="R3" s="452"/>
      <c r="S3" s="452"/>
      <c r="T3" s="452"/>
      <c r="U3" s="452"/>
    </row>
    <row r="4" spans="1:21">
      <c r="A4" s="11" t="s">
        <v>149</v>
      </c>
      <c r="B4" s="13" t="s">
        <v>147</v>
      </c>
      <c r="C4" s="7" t="str">
        <f>IF('入力フォーム(Ⅱ区画環境）'!D9&gt;0,'入力フォーム(Ⅱ区画環境）'!D9,"")</f>
        <v/>
      </c>
      <c r="D4" s="7" t="str">
        <f>IF('入力フォーム(Ⅱ区画環境）'!E9&gt;0,'入力フォーム(Ⅱ区画環境）'!E9,"")</f>
        <v/>
      </c>
      <c r="E4" s="7" t="str">
        <f>IF('入力フォーム(Ⅱ区画環境）'!F9&gt;0,'入力フォーム(Ⅱ区画環境）'!F9,"")</f>
        <v/>
      </c>
      <c r="F4" s="7" t="str">
        <f>IF('入力フォーム(Ⅱ区画環境）'!G9&gt;0,'入力フォーム(Ⅱ区画環境）'!G9,"")</f>
        <v/>
      </c>
      <c r="G4" s="7" t="str">
        <f>IF('入力フォーム(Ⅱ区画環境）'!H9&gt;0,'入力フォーム(Ⅱ区画環境）'!H9,"")</f>
        <v/>
      </c>
      <c r="H4" s="7" t="str">
        <f>IF('入力フォーム(Ⅱ区画環境）'!I9&gt;0,'入力フォーム(Ⅱ区画環境）'!I9,"")</f>
        <v/>
      </c>
      <c r="I4" s="7" t="str">
        <f>IF('入力フォーム(Ⅱ区画環境）'!J9&gt;0,'入力フォーム(Ⅱ区画環境）'!J9,"")</f>
        <v/>
      </c>
      <c r="J4" s="7" t="str">
        <f>IF('入力フォーム(Ⅱ区画環境）'!K9&gt;0,'入力フォーム(Ⅱ区画環境）'!K9,"")</f>
        <v/>
      </c>
      <c r="K4" s="7" t="str">
        <f>IF('入力フォーム(Ⅱ区画環境）'!L9&gt;0,'入力フォーム(Ⅱ区画環境）'!L9,"")</f>
        <v/>
      </c>
      <c r="L4" s="7" t="str">
        <f>IF('入力フォーム(Ⅱ区画環境）'!M9&gt;0,'入力フォーム(Ⅱ区画環境）'!M9,"")</f>
        <v/>
      </c>
      <c r="M4" s="7" t="str">
        <f>IF('入力フォーム(Ⅱ区画環境）'!N9&gt;0,'入力フォーム(Ⅱ区画環境）'!N9,"")</f>
        <v/>
      </c>
      <c r="N4" s="7" t="str">
        <f>IF('入力フォーム(Ⅱ区画環境）'!O9&gt;0,'入力フォーム(Ⅱ区画環境）'!O9,"")</f>
        <v/>
      </c>
      <c r="O4" s="7" t="str">
        <f>IF('入力フォーム(Ⅱ区画環境）'!P9&gt;0,'入力フォーム(Ⅱ区画環境）'!P9,"")</f>
        <v/>
      </c>
      <c r="P4" s="7" t="str">
        <f>IF('入力フォーム(Ⅱ区画環境）'!Q9&gt;0,'入力フォーム(Ⅱ区画環境）'!Q9,"")</f>
        <v/>
      </c>
      <c r="Q4" s="7" t="str">
        <f>IF('入力フォーム(Ⅱ区画環境）'!R9&gt;0,'入力フォーム(Ⅱ区画環境）'!R9,"")</f>
        <v/>
      </c>
      <c r="R4" s="7" t="str">
        <f>IF('入力フォーム(Ⅱ区画環境）'!S9&gt;0,'入力フォーム(Ⅱ区画環境）'!S9,"")</f>
        <v/>
      </c>
      <c r="S4" s="7" t="str">
        <f>IF('入力フォーム(Ⅱ区画環境）'!T9&gt;0,'入力フォーム(Ⅱ区画環境）'!T9,"")</f>
        <v/>
      </c>
      <c r="T4" s="7" t="str">
        <f>IF('入力フォーム(Ⅱ区画環境）'!U9&gt;0,'入力フォーム(Ⅱ区画環境）'!U9,"")</f>
        <v/>
      </c>
      <c r="U4" s="7" t="str">
        <f>IF('入力フォーム(Ⅱ区画環境）'!V9&gt;0,'入力フォーム(Ⅱ区画環境）'!V9,"")</f>
        <v/>
      </c>
    </row>
    <row r="5" spans="1:21" ht="13.2" thickBot="1">
      <c r="A5" s="9" t="s">
        <v>148</v>
      </c>
      <c r="B5" s="8" t="s">
        <v>151</v>
      </c>
      <c r="C5" s="4" t="str">
        <f>IF(C4&lt;&gt;"",MAX(C6:C20),"")</f>
        <v/>
      </c>
      <c r="D5" s="4" t="str">
        <f t="shared" ref="D5:U5" si="0">IF(D4&lt;&gt;"",MAX(D6:D20),"")</f>
        <v/>
      </c>
      <c r="E5" s="4" t="str">
        <f t="shared" si="0"/>
        <v/>
      </c>
      <c r="F5" s="4" t="str">
        <f t="shared" si="0"/>
        <v/>
      </c>
      <c r="G5" s="4" t="str">
        <f t="shared" si="0"/>
        <v/>
      </c>
      <c r="H5" s="4" t="str">
        <f t="shared" si="0"/>
        <v/>
      </c>
      <c r="I5" s="4" t="str">
        <f t="shared" si="0"/>
        <v/>
      </c>
      <c r="J5" s="4" t="str">
        <f t="shared" si="0"/>
        <v/>
      </c>
      <c r="K5" s="4" t="str">
        <f t="shared" si="0"/>
        <v/>
      </c>
      <c r="L5" s="4" t="str">
        <f t="shared" si="0"/>
        <v/>
      </c>
      <c r="M5" s="4" t="str">
        <f>IF(M4&lt;&gt;"",MAX(M6:M20),"")</f>
        <v/>
      </c>
      <c r="N5" s="4" t="str">
        <f>IF(N4&lt;&gt;"",MAX(N6:N20),"")</f>
        <v/>
      </c>
      <c r="O5" s="4" t="str">
        <f>IF(O4&lt;&gt;"",MAX(O6:O20),"")</f>
        <v/>
      </c>
      <c r="P5" s="4" t="str">
        <f>IF(P4&lt;&gt;"",MAX(P6:P20),"")</f>
        <v/>
      </c>
      <c r="Q5" s="4" t="str">
        <f t="shared" si="0"/>
        <v/>
      </c>
      <c r="R5" s="4" t="str">
        <f t="shared" si="0"/>
        <v/>
      </c>
      <c r="S5" s="4" t="str">
        <f t="shared" si="0"/>
        <v/>
      </c>
      <c r="T5" s="4" t="str">
        <f t="shared" si="0"/>
        <v/>
      </c>
      <c r="U5" s="4" t="str">
        <f t="shared" si="0"/>
        <v/>
      </c>
    </row>
    <row r="6" spans="1:21" ht="13.2" thickTop="1">
      <c r="A6" s="10" t="str">
        <f>IF('入力フォーム（Ⅰ個体数）'!N11&gt;0,'入力フォーム（Ⅰ個体数）'!N11,"")</f>
        <v>-</v>
      </c>
      <c r="B6" s="6">
        <f t="shared" ref="B6:B20" si="1">IF(A6&lt;&gt;"",SUM(C6:U6),"")</f>
        <v>0</v>
      </c>
      <c r="C6" s="5" t="str">
        <f>IF($A6&lt;&gt;"",IF(C$4&lt;&gt;"",SUMPRODUCT(('入力フォーム（Ⅰ個体数）'!$N$31:$N$231=グラフ!$A6)*('入力フォーム（Ⅰ個体数）'!$D$31:$D$231=グラフ!C$4)*('入力フォーム（Ⅰ個体数）'!$G$31:$G$231)),""),"")</f>
        <v/>
      </c>
      <c r="D6" s="5" t="str">
        <f>IF($A6&lt;&gt;"",IF(D$4&lt;&gt;"",SUMPRODUCT(('入力フォーム（Ⅰ個体数）'!$N$31:$N$231=グラフ!$A6)*('入力フォーム（Ⅰ個体数）'!$D$31:$D$231=グラフ!D$4)*('入力フォーム（Ⅰ個体数）'!$G$31:$G$231)),""),"")</f>
        <v/>
      </c>
      <c r="E6" s="5" t="str">
        <f>IF($A6&lt;&gt;"",IF(E$4&lt;&gt;"",SUMPRODUCT(('入力フォーム（Ⅰ個体数）'!$N$31:$N$231=グラフ!$A6)*('入力フォーム（Ⅰ個体数）'!$D$31:$D$231=グラフ!E$4)*('入力フォーム（Ⅰ個体数）'!$G$31:$G$231)),""),"")</f>
        <v/>
      </c>
      <c r="F6" s="5" t="str">
        <f>IF($A6&lt;&gt;"",IF(F$4&lt;&gt;"",SUMPRODUCT(('入力フォーム（Ⅰ個体数）'!$N$31:$N$231=グラフ!$A6)*('入力フォーム（Ⅰ個体数）'!$D$31:$D$231=グラフ!F$4)*('入力フォーム（Ⅰ個体数）'!$G$31:$G$231)),""),"")</f>
        <v/>
      </c>
      <c r="G6" s="5" t="str">
        <f>IF($A6&lt;&gt;"",IF(G$4&lt;&gt;"",SUMPRODUCT(('入力フォーム（Ⅰ個体数）'!$N$31:$N$231=グラフ!$A6)*('入力フォーム（Ⅰ個体数）'!$D$31:$D$231=グラフ!G$4)*('入力フォーム（Ⅰ個体数）'!$G$31:$G$231)),""),"")</f>
        <v/>
      </c>
      <c r="H6" s="5" t="str">
        <f>IF($A6&lt;&gt;"",IF(H$4&lt;&gt;"",SUMPRODUCT(('入力フォーム（Ⅰ個体数）'!$N$31:$N$231=グラフ!$A6)*('入力フォーム（Ⅰ個体数）'!$D$31:$D$231=グラフ!H$4)*('入力フォーム（Ⅰ個体数）'!$G$31:$G$231)),""),"")</f>
        <v/>
      </c>
      <c r="I6" s="5" t="str">
        <f>IF($A6&lt;&gt;"",IF(I$4&lt;&gt;"",SUMPRODUCT(('入力フォーム（Ⅰ個体数）'!$N$31:$N$231=グラフ!$A6)*('入力フォーム（Ⅰ個体数）'!$D$31:$D$231=グラフ!I$4)*('入力フォーム（Ⅰ個体数）'!$G$31:$G$231)),""),"")</f>
        <v/>
      </c>
      <c r="J6" s="5" t="str">
        <f>IF($A6&lt;&gt;"",IF(J$4&lt;&gt;"",SUMPRODUCT(('入力フォーム（Ⅰ個体数）'!$N$31:$N$231=グラフ!$A6)*('入力フォーム（Ⅰ個体数）'!$D$31:$D$231=グラフ!J$4)*('入力フォーム（Ⅰ個体数）'!$G$31:$G$231)),""),"")</f>
        <v/>
      </c>
      <c r="K6" s="5" t="str">
        <f>IF($A6&lt;&gt;"",IF(K$4&lt;&gt;"",SUMPRODUCT(('入力フォーム（Ⅰ個体数）'!$N$31:$N$231=グラフ!$A6)*('入力フォーム（Ⅰ個体数）'!$D$31:$D$231=グラフ!K$4)*('入力フォーム（Ⅰ個体数）'!$G$31:$G$231)),""),"")</f>
        <v/>
      </c>
      <c r="L6" s="5" t="str">
        <f>IF($A6&lt;&gt;"",IF(L$4&lt;&gt;"",SUMPRODUCT(('入力フォーム（Ⅰ個体数）'!$N$31:$N$231=グラフ!$A6)*('入力フォーム（Ⅰ個体数）'!$D$31:$D$231=グラフ!L$4)*('入力フォーム（Ⅰ個体数）'!$G$31:$G$231)),""),"")</f>
        <v/>
      </c>
      <c r="M6" s="5" t="str">
        <f>IF($A6&lt;&gt;"",IF(M$4&lt;&gt;"",SUMPRODUCT(('入力フォーム（Ⅰ個体数）'!$N$31:$N$231=グラフ!$A6)*('入力フォーム（Ⅰ個体数）'!$D$31:$D$231=グラフ!M$4)*('入力フォーム（Ⅰ個体数）'!$G$31:$G$231)),""),"")</f>
        <v/>
      </c>
      <c r="N6" s="5" t="str">
        <f>IF($A6&lt;&gt;"",IF(N$4&lt;&gt;"",SUMPRODUCT(('入力フォーム（Ⅰ個体数）'!$N$31:$N$231=グラフ!$A6)*('入力フォーム（Ⅰ個体数）'!$D$31:$D$231=グラフ!N$4)*('入力フォーム（Ⅰ個体数）'!$G$31:$G$231)),""),"")</f>
        <v/>
      </c>
      <c r="O6" s="5" t="str">
        <f>IF($A6&lt;&gt;"",IF(O$4&lt;&gt;"",SUMPRODUCT(('入力フォーム（Ⅰ個体数）'!$N$31:$N$231=グラフ!$A6)*('入力フォーム（Ⅰ個体数）'!$D$31:$D$231=グラフ!O$4)*('入力フォーム（Ⅰ個体数）'!$G$31:$G$231)),""),"")</f>
        <v/>
      </c>
      <c r="P6" s="5" t="str">
        <f>IF($A6&lt;&gt;"",IF(P$4&lt;&gt;"",SUMPRODUCT(('入力フォーム（Ⅰ個体数）'!$N$31:$N$231=グラフ!$A6)*('入力フォーム（Ⅰ個体数）'!$D$31:$D$231=グラフ!P$4)*('入力フォーム（Ⅰ個体数）'!$G$31:$G$231)),""),"")</f>
        <v/>
      </c>
      <c r="Q6" s="5" t="str">
        <f>IF($A6&lt;&gt;"",IF(Q$4&lt;&gt;"",SUMPRODUCT(('入力フォーム（Ⅰ個体数）'!$N$31:$N$231=グラフ!$A6)*('入力フォーム（Ⅰ個体数）'!$D$31:$D$231=グラフ!Q$4)*('入力フォーム（Ⅰ個体数）'!$G$31:$G$231)),""),"")</f>
        <v/>
      </c>
      <c r="R6" s="5" t="str">
        <f>IF($A6&lt;&gt;"",IF(R$4&lt;&gt;"",SUMPRODUCT(('入力フォーム（Ⅰ個体数）'!$N$31:$N$231=グラフ!$A6)*('入力フォーム（Ⅰ個体数）'!$D$31:$D$231=グラフ!R$4)*('入力フォーム（Ⅰ個体数）'!$G$31:$G$231)),""),"")</f>
        <v/>
      </c>
      <c r="S6" s="5" t="str">
        <f>IF($A6&lt;&gt;"",IF(S$4&lt;&gt;"",SUMPRODUCT(('入力フォーム（Ⅰ個体数）'!$N$31:$N$231=グラフ!$A6)*('入力フォーム（Ⅰ個体数）'!$D$31:$D$231=グラフ!S$4)*('入力フォーム（Ⅰ個体数）'!$G$31:$G$231)),""),"")</f>
        <v/>
      </c>
      <c r="T6" s="5" t="str">
        <f>IF($A6&lt;&gt;"",IF(T$4&lt;&gt;"",SUMPRODUCT(('入力フォーム（Ⅰ個体数）'!$N$31:$N$231=グラフ!$A6)*('入力フォーム（Ⅰ個体数）'!$D$31:$D$231=グラフ!T$4)*('入力フォーム（Ⅰ個体数）'!$G$31:$G$231)),""),"")</f>
        <v/>
      </c>
      <c r="U6" s="5" t="str">
        <f>IF($A6&lt;&gt;"",IF(U$4&lt;&gt;"",SUMPRODUCT(('入力フォーム（Ⅰ個体数）'!$N$31:$N$231=グラフ!$A6)*('入力フォーム（Ⅰ個体数）'!$D$31:$D$231=グラフ!U$4)*('入力フォーム（Ⅰ個体数）'!$G$31:$G$231)),""),"")</f>
        <v/>
      </c>
    </row>
    <row r="7" spans="1:21">
      <c r="A7" s="10" t="str">
        <f>IF('入力フォーム（Ⅰ個体数）'!N12&gt;0,'入力フォーム（Ⅰ個体数）'!N12,"")</f>
        <v>-</v>
      </c>
      <c r="B7" s="6">
        <f t="shared" si="1"/>
        <v>0</v>
      </c>
      <c r="C7" s="5" t="str">
        <f>IF($A7&lt;&gt;"",IF(C$4&lt;&gt;"",SUMPRODUCT(('入力フォーム（Ⅰ個体数）'!$N$31:$N$231=グラフ!$A7)*('入力フォーム（Ⅰ個体数）'!$D$31:$D$231=グラフ!C$4)*('入力フォーム（Ⅰ個体数）'!$G$31:$G$231)),""),"")</f>
        <v/>
      </c>
      <c r="D7" s="5" t="str">
        <f>IF($A7&lt;&gt;"",IF(D$4&lt;&gt;"",SUMPRODUCT(('入力フォーム（Ⅰ個体数）'!$N$31:$N$231=グラフ!$A7)*('入力フォーム（Ⅰ個体数）'!$D$31:$D$231=グラフ!D$4)*('入力フォーム（Ⅰ個体数）'!$G$31:$G$231)),""),"")</f>
        <v/>
      </c>
      <c r="E7" s="5" t="str">
        <f>IF($A7&lt;&gt;"",IF(E$4&lt;&gt;"",SUMPRODUCT(('入力フォーム（Ⅰ個体数）'!$N$31:$N$231=グラフ!$A7)*('入力フォーム（Ⅰ個体数）'!$D$31:$D$231=グラフ!E$4)*('入力フォーム（Ⅰ個体数）'!$G$31:$G$231)),""),"")</f>
        <v/>
      </c>
      <c r="F7" s="5" t="str">
        <f>IF($A7&lt;&gt;"",IF(F$4&lt;&gt;"",SUMPRODUCT(('入力フォーム（Ⅰ個体数）'!$N$31:$N$231=グラフ!$A7)*('入力フォーム（Ⅰ個体数）'!$D$31:$D$231=グラフ!F$4)*('入力フォーム（Ⅰ個体数）'!$G$31:$G$231)),""),"")</f>
        <v/>
      </c>
      <c r="G7" s="5" t="str">
        <f>IF($A7&lt;&gt;"",IF(G$4&lt;&gt;"",SUMPRODUCT(('入力フォーム（Ⅰ個体数）'!$N$31:$N$231=グラフ!$A7)*('入力フォーム（Ⅰ個体数）'!$D$31:$D$231=グラフ!G$4)*('入力フォーム（Ⅰ個体数）'!$G$31:$G$231)),""),"")</f>
        <v/>
      </c>
      <c r="H7" s="5" t="str">
        <f>IF($A7&lt;&gt;"",IF(H$4&lt;&gt;"",SUMPRODUCT(('入力フォーム（Ⅰ個体数）'!$N$31:$N$231=グラフ!$A7)*('入力フォーム（Ⅰ個体数）'!$D$31:$D$231=グラフ!H$4)*('入力フォーム（Ⅰ個体数）'!$G$31:$G$231)),""),"")</f>
        <v/>
      </c>
      <c r="I7" s="5" t="str">
        <f>IF($A7&lt;&gt;"",IF(I$4&lt;&gt;"",SUMPRODUCT(('入力フォーム（Ⅰ個体数）'!$N$31:$N$231=グラフ!$A7)*('入力フォーム（Ⅰ個体数）'!$D$31:$D$231=グラフ!I$4)*('入力フォーム（Ⅰ個体数）'!$G$31:$G$231)),""),"")</f>
        <v/>
      </c>
      <c r="J7" s="5" t="str">
        <f>IF($A7&lt;&gt;"",IF(J$4&lt;&gt;"",SUMPRODUCT(('入力フォーム（Ⅰ個体数）'!$N$31:$N$231=グラフ!$A7)*('入力フォーム（Ⅰ個体数）'!$D$31:$D$231=グラフ!J$4)*('入力フォーム（Ⅰ個体数）'!$G$31:$G$231)),""),"")</f>
        <v/>
      </c>
      <c r="K7" s="5" t="str">
        <f>IF($A7&lt;&gt;"",IF(K$4&lt;&gt;"",SUMPRODUCT(('入力フォーム（Ⅰ個体数）'!$N$31:$N$231=グラフ!$A7)*('入力フォーム（Ⅰ個体数）'!$D$31:$D$231=グラフ!K$4)*('入力フォーム（Ⅰ個体数）'!$G$31:$G$231)),""),"")</f>
        <v/>
      </c>
      <c r="L7" s="5" t="str">
        <f>IF($A7&lt;&gt;"",IF(L$4&lt;&gt;"",SUMPRODUCT(('入力フォーム（Ⅰ個体数）'!$N$31:$N$231=グラフ!$A7)*('入力フォーム（Ⅰ個体数）'!$D$31:$D$231=グラフ!L$4)*('入力フォーム（Ⅰ個体数）'!$G$31:$G$231)),""),"")</f>
        <v/>
      </c>
      <c r="M7" s="5" t="str">
        <f>IF($A7&lt;&gt;"",IF(M$4&lt;&gt;"",SUMPRODUCT(('入力フォーム（Ⅰ個体数）'!$N$31:$N$231=グラフ!$A7)*('入力フォーム（Ⅰ個体数）'!$D$31:$D$231=グラフ!M$4)*('入力フォーム（Ⅰ個体数）'!$G$31:$G$231)),""),"")</f>
        <v/>
      </c>
      <c r="N7" s="5" t="str">
        <f>IF($A7&lt;&gt;"",IF(N$4&lt;&gt;"",SUMPRODUCT(('入力フォーム（Ⅰ個体数）'!$N$31:$N$231=グラフ!$A7)*('入力フォーム（Ⅰ個体数）'!$D$31:$D$231=グラフ!N$4)*('入力フォーム（Ⅰ個体数）'!$G$31:$G$231)),""),"")</f>
        <v/>
      </c>
      <c r="O7" s="5" t="str">
        <f>IF($A7&lt;&gt;"",IF(O$4&lt;&gt;"",SUMPRODUCT(('入力フォーム（Ⅰ個体数）'!$N$31:$N$231=グラフ!$A7)*('入力フォーム（Ⅰ個体数）'!$D$31:$D$231=グラフ!O$4)*('入力フォーム（Ⅰ個体数）'!$G$31:$G$231)),""),"")</f>
        <v/>
      </c>
      <c r="P7" s="5" t="str">
        <f>IF($A7&lt;&gt;"",IF(P$4&lt;&gt;"",SUMPRODUCT(('入力フォーム（Ⅰ個体数）'!$N$31:$N$231=グラフ!$A7)*('入力フォーム（Ⅰ個体数）'!$D$31:$D$231=グラフ!P$4)*('入力フォーム（Ⅰ個体数）'!$G$31:$G$231)),""),"")</f>
        <v/>
      </c>
      <c r="Q7" s="5" t="str">
        <f>IF($A7&lt;&gt;"",IF(Q$4&lt;&gt;"",SUMPRODUCT(('入力フォーム（Ⅰ個体数）'!$N$31:$N$231=グラフ!$A7)*('入力フォーム（Ⅰ個体数）'!$D$31:$D$231=グラフ!Q$4)*('入力フォーム（Ⅰ個体数）'!$G$31:$G$231)),""),"")</f>
        <v/>
      </c>
      <c r="R7" s="5" t="str">
        <f>IF($A7&lt;&gt;"",IF(R$4&lt;&gt;"",SUMPRODUCT(('入力フォーム（Ⅰ個体数）'!$N$31:$N$231=グラフ!$A7)*('入力フォーム（Ⅰ個体数）'!$D$31:$D$231=グラフ!R$4)*('入力フォーム（Ⅰ個体数）'!$G$31:$G$231)),""),"")</f>
        <v/>
      </c>
      <c r="S7" s="5" t="str">
        <f>IF($A7&lt;&gt;"",IF(S$4&lt;&gt;"",SUMPRODUCT(('入力フォーム（Ⅰ個体数）'!$N$31:$N$231=グラフ!$A7)*('入力フォーム（Ⅰ個体数）'!$D$31:$D$231=グラフ!S$4)*('入力フォーム（Ⅰ個体数）'!$G$31:$G$231)),""),"")</f>
        <v/>
      </c>
      <c r="T7" s="5" t="str">
        <f>IF($A7&lt;&gt;"",IF(T$4&lt;&gt;"",SUMPRODUCT(('入力フォーム（Ⅰ個体数）'!$N$31:$N$231=グラフ!$A7)*('入力フォーム（Ⅰ個体数）'!$D$31:$D$231=グラフ!T$4)*('入力フォーム（Ⅰ個体数）'!$G$31:$G$231)),""),"")</f>
        <v/>
      </c>
      <c r="U7" s="5" t="str">
        <f>IF($A7&lt;&gt;"",IF(U$4&lt;&gt;"",SUMPRODUCT(('入力フォーム（Ⅰ個体数）'!$N$31:$N$231=グラフ!$A7)*('入力フォーム（Ⅰ個体数）'!$D$31:$D$231=グラフ!U$4)*('入力フォーム（Ⅰ個体数）'!$G$31:$G$231)),""),"")</f>
        <v/>
      </c>
    </row>
    <row r="8" spans="1:21">
      <c r="A8" s="10" t="str">
        <f>IF('入力フォーム（Ⅰ個体数）'!N13&gt;0,'入力フォーム（Ⅰ個体数）'!N13,"")</f>
        <v>-</v>
      </c>
      <c r="B8" s="6">
        <f t="shared" si="1"/>
        <v>0</v>
      </c>
      <c r="C8" s="5" t="str">
        <f>IF($A8&lt;&gt;"",IF(C$4&lt;&gt;"",SUMPRODUCT(('入力フォーム（Ⅰ個体数）'!$N$31:$N$231=グラフ!$A8)*('入力フォーム（Ⅰ個体数）'!$D$31:$D$231=グラフ!C$4)*('入力フォーム（Ⅰ個体数）'!$G$31:$G$231)),""),"")</f>
        <v/>
      </c>
      <c r="D8" s="5" t="str">
        <f>IF($A8&lt;&gt;"",IF(D$4&lt;&gt;"",SUMPRODUCT(('入力フォーム（Ⅰ個体数）'!$N$31:$N$231=グラフ!$A8)*('入力フォーム（Ⅰ個体数）'!$D$31:$D$231=グラフ!D$4)*('入力フォーム（Ⅰ個体数）'!$G$31:$G$231)),""),"")</f>
        <v/>
      </c>
      <c r="E8" s="5" t="str">
        <f>IF($A8&lt;&gt;"",IF(E$4&lt;&gt;"",SUMPRODUCT(('入力フォーム（Ⅰ個体数）'!$N$31:$N$231=グラフ!$A8)*('入力フォーム（Ⅰ個体数）'!$D$31:$D$231=グラフ!E$4)*('入力フォーム（Ⅰ個体数）'!$G$31:$G$231)),""),"")</f>
        <v/>
      </c>
      <c r="F8" s="5" t="str">
        <f>IF($A8&lt;&gt;"",IF(F$4&lt;&gt;"",SUMPRODUCT(('入力フォーム（Ⅰ個体数）'!$N$31:$N$231=グラフ!$A8)*('入力フォーム（Ⅰ個体数）'!$D$31:$D$231=グラフ!F$4)*('入力フォーム（Ⅰ個体数）'!$G$31:$G$231)),""),"")</f>
        <v/>
      </c>
      <c r="G8" s="5" t="str">
        <f>IF($A8&lt;&gt;"",IF(G$4&lt;&gt;"",SUMPRODUCT(('入力フォーム（Ⅰ個体数）'!$N$31:$N$231=グラフ!$A8)*('入力フォーム（Ⅰ個体数）'!$D$31:$D$231=グラフ!G$4)*('入力フォーム（Ⅰ個体数）'!$G$31:$G$231)),""),"")</f>
        <v/>
      </c>
      <c r="H8" s="5" t="str">
        <f>IF($A8&lt;&gt;"",IF(H$4&lt;&gt;"",SUMPRODUCT(('入力フォーム（Ⅰ個体数）'!$N$31:$N$231=グラフ!$A8)*('入力フォーム（Ⅰ個体数）'!$D$31:$D$231=グラフ!H$4)*('入力フォーム（Ⅰ個体数）'!$G$31:$G$231)),""),"")</f>
        <v/>
      </c>
      <c r="I8" s="5" t="str">
        <f>IF($A8&lt;&gt;"",IF(I$4&lt;&gt;"",SUMPRODUCT(('入力フォーム（Ⅰ個体数）'!$N$31:$N$231=グラフ!$A8)*('入力フォーム（Ⅰ個体数）'!$D$31:$D$231=グラフ!I$4)*('入力フォーム（Ⅰ個体数）'!$G$31:$G$231)),""),"")</f>
        <v/>
      </c>
      <c r="J8" s="5" t="str">
        <f>IF($A8&lt;&gt;"",IF(J$4&lt;&gt;"",SUMPRODUCT(('入力フォーム（Ⅰ個体数）'!$N$31:$N$231=グラフ!$A8)*('入力フォーム（Ⅰ個体数）'!$D$31:$D$231=グラフ!J$4)*('入力フォーム（Ⅰ個体数）'!$G$31:$G$231)),""),"")</f>
        <v/>
      </c>
      <c r="K8" s="5" t="str">
        <f>IF($A8&lt;&gt;"",IF(K$4&lt;&gt;"",SUMPRODUCT(('入力フォーム（Ⅰ個体数）'!$N$31:$N$231=グラフ!$A8)*('入力フォーム（Ⅰ個体数）'!$D$31:$D$231=グラフ!K$4)*('入力フォーム（Ⅰ個体数）'!$G$31:$G$231)),""),"")</f>
        <v/>
      </c>
      <c r="L8" s="5" t="str">
        <f>IF($A8&lt;&gt;"",IF(L$4&lt;&gt;"",SUMPRODUCT(('入力フォーム（Ⅰ個体数）'!$N$31:$N$231=グラフ!$A8)*('入力フォーム（Ⅰ個体数）'!$D$31:$D$231=グラフ!L$4)*('入力フォーム（Ⅰ個体数）'!$G$31:$G$231)),""),"")</f>
        <v/>
      </c>
      <c r="M8" s="5" t="str">
        <f>IF($A8&lt;&gt;"",IF(M$4&lt;&gt;"",SUMPRODUCT(('入力フォーム（Ⅰ個体数）'!$N$31:$N$231=グラフ!$A8)*('入力フォーム（Ⅰ個体数）'!$D$31:$D$231=グラフ!M$4)*('入力フォーム（Ⅰ個体数）'!$G$31:$G$231)),""),"")</f>
        <v/>
      </c>
      <c r="N8" s="5" t="str">
        <f>IF($A8&lt;&gt;"",IF(N$4&lt;&gt;"",SUMPRODUCT(('入力フォーム（Ⅰ個体数）'!$N$31:$N$231=グラフ!$A8)*('入力フォーム（Ⅰ個体数）'!$D$31:$D$231=グラフ!N$4)*('入力フォーム（Ⅰ個体数）'!$G$31:$G$231)),""),"")</f>
        <v/>
      </c>
      <c r="O8" s="5" t="str">
        <f>IF($A8&lt;&gt;"",IF(O$4&lt;&gt;"",SUMPRODUCT(('入力フォーム（Ⅰ個体数）'!$N$31:$N$231=グラフ!$A8)*('入力フォーム（Ⅰ個体数）'!$D$31:$D$231=グラフ!O$4)*('入力フォーム（Ⅰ個体数）'!$G$31:$G$231)),""),"")</f>
        <v/>
      </c>
      <c r="P8" s="5" t="str">
        <f>IF($A8&lt;&gt;"",IF(P$4&lt;&gt;"",SUMPRODUCT(('入力フォーム（Ⅰ個体数）'!$N$31:$N$231=グラフ!$A8)*('入力フォーム（Ⅰ個体数）'!$D$31:$D$231=グラフ!P$4)*('入力フォーム（Ⅰ個体数）'!$G$31:$G$231)),""),"")</f>
        <v/>
      </c>
      <c r="Q8" s="5" t="str">
        <f>IF($A8&lt;&gt;"",IF(Q$4&lt;&gt;"",SUMPRODUCT(('入力フォーム（Ⅰ個体数）'!$N$31:$N$231=グラフ!$A8)*('入力フォーム（Ⅰ個体数）'!$D$31:$D$231=グラフ!Q$4)*('入力フォーム（Ⅰ個体数）'!$G$31:$G$231)),""),"")</f>
        <v/>
      </c>
      <c r="R8" s="5" t="str">
        <f>IF($A8&lt;&gt;"",IF(R$4&lt;&gt;"",SUMPRODUCT(('入力フォーム（Ⅰ個体数）'!$N$31:$N$231=グラフ!$A8)*('入力フォーム（Ⅰ個体数）'!$D$31:$D$231=グラフ!R$4)*('入力フォーム（Ⅰ個体数）'!$G$31:$G$231)),""),"")</f>
        <v/>
      </c>
      <c r="S8" s="5" t="str">
        <f>IF($A8&lt;&gt;"",IF(S$4&lt;&gt;"",SUMPRODUCT(('入力フォーム（Ⅰ個体数）'!$N$31:$N$231=グラフ!$A8)*('入力フォーム（Ⅰ個体数）'!$D$31:$D$231=グラフ!S$4)*('入力フォーム（Ⅰ個体数）'!$G$31:$G$231)),""),"")</f>
        <v/>
      </c>
      <c r="T8" s="5" t="str">
        <f>IF($A8&lt;&gt;"",IF(T$4&lt;&gt;"",SUMPRODUCT(('入力フォーム（Ⅰ個体数）'!$N$31:$N$231=グラフ!$A8)*('入力フォーム（Ⅰ個体数）'!$D$31:$D$231=グラフ!T$4)*('入力フォーム（Ⅰ個体数）'!$G$31:$G$231)),""),"")</f>
        <v/>
      </c>
      <c r="U8" s="5" t="str">
        <f>IF($A8&lt;&gt;"",IF(U$4&lt;&gt;"",SUMPRODUCT(('入力フォーム（Ⅰ個体数）'!$N$31:$N$231=グラフ!$A8)*('入力フォーム（Ⅰ個体数）'!$D$31:$D$231=グラフ!U$4)*('入力フォーム（Ⅰ個体数）'!$G$31:$G$231)),""),"")</f>
        <v/>
      </c>
    </row>
    <row r="9" spans="1:21">
      <c r="A9" s="10" t="str">
        <f>IF('入力フォーム（Ⅰ個体数）'!N14&gt;0,'入力フォーム（Ⅰ個体数）'!N14,"")</f>
        <v>-</v>
      </c>
      <c r="B9" s="6">
        <f t="shared" si="1"/>
        <v>0</v>
      </c>
      <c r="C9" s="5" t="str">
        <f>IF($A9&lt;&gt;"",IF(C$4&lt;&gt;"",SUMPRODUCT(('入力フォーム（Ⅰ個体数）'!$N$31:$N$231=グラフ!$A9)*('入力フォーム（Ⅰ個体数）'!$D$31:$D$231=グラフ!C$4)*('入力フォーム（Ⅰ個体数）'!$G$31:$G$231)),""),"")</f>
        <v/>
      </c>
      <c r="D9" s="5" t="str">
        <f>IF($A9&lt;&gt;"",IF(D$4&lt;&gt;"",SUMPRODUCT(('入力フォーム（Ⅰ個体数）'!$N$31:$N$231=グラフ!$A9)*('入力フォーム（Ⅰ個体数）'!$D$31:$D$231=グラフ!D$4)*('入力フォーム（Ⅰ個体数）'!$G$31:$G$231)),""),"")</f>
        <v/>
      </c>
      <c r="E9" s="5" t="str">
        <f>IF($A9&lt;&gt;"",IF(E$4&lt;&gt;"",SUMPRODUCT(('入力フォーム（Ⅰ個体数）'!$N$31:$N$231=グラフ!$A9)*('入力フォーム（Ⅰ個体数）'!$D$31:$D$231=グラフ!E$4)*('入力フォーム（Ⅰ個体数）'!$G$31:$G$231)),""),"")</f>
        <v/>
      </c>
      <c r="F9" s="5" t="str">
        <f>IF($A9&lt;&gt;"",IF(F$4&lt;&gt;"",SUMPRODUCT(('入力フォーム（Ⅰ個体数）'!$N$31:$N$231=グラフ!$A9)*('入力フォーム（Ⅰ個体数）'!$D$31:$D$231=グラフ!F$4)*('入力フォーム（Ⅰ個体数）'!$G$31:$G$231)),""),"")</f>
        <v/>
      </c>
      <c r="G9" s="5" t="str">
        <f>IF($A9&lt;&gt;"",IF(G$4&lt;&gt;"",SUMPRODUCT(('入力フォーム（Ⅰ個体数）'!$N$31:$N$231=グラフ!$A9)*('入力フォーム（Ⅰ個体数）'!$D$31:$D$231=グラフ!G$4)*('入力フォーム（Ⅰ個体数）'!$G$31:$G$231)),""),"")</f>
        <v/>
      </c>
      <c r="H9" s="5" t="str">
        <f>IF($A9&lt;&gt;"",IF(H$4&lt;&gt;"",SUMPRODUCT(('入力フォーム（Ⅰ個体数）'!$N$31:$N$231=グラフ!$A9)*('入力フォーム（Ⅰ個体数）'!$D$31:$D$231=グラフ!H$4)*('入力フォーム（Ⅰ個体数）'!$G$31:$G$231)),""),"")</f>
        <v/>
      </c>
      <c r="I9" s="5" t="str">
        <f>IF($A9&lt;&gt;"",IF(I$4&lt;&gt;"",SUMPRODUCT(('入力フォーム（Ⅰ個体数）'!$N$31:$N$231=グラフ!$A9)*('入力フォーム（Ⅰ個体数）'!$D$31:$D$231=グラフ!I$4)*('入力フォーム（Ⅰ個体数）'!$G$31:$G$231)),""),"")</f>
        <v/>
      </c>
      <c r="J9" s="5" t="str">
        <f>IF($A9&lt;&gt;"",IF(J$4&lt;&gt;"",SUMPRODUCT(('入力フォーム（Ⅰ個体数）'!$N$31:$N$231=グラフ!$A9)*('入力フォーム（Ⅰ個体数）'!$D$31:$D$231=グラフ!J$4)*('入力フォーム（Ⅰ個体数）'!$G$31:$G$231)),""),"")</f>
        <v/>
      </c>
      <c r="K9" s="5" t="str">
        <f>IF($A9&lt;&gt;"",IF(K$4&lt;&gt;"",SUMPRODUCT(('入力フォーム（Ⅰ個体数）'!$N$31:$N$231=グラフ!$A9)*('入力フォーム（Ⅰ個体数）'!$D$31:$D$231=グラフ!K$4)*('入力フォーム（Ⅰ個体数）'!$G$31:$G$231)),""),"")</f>
        <v/>
      </c>
      <c r="L9" s="5" t="str">
        <f>IF($A9&lt;&gt;"",IF(L$4&lt;&gt;"",SUMPRODUCT(('入力フォーム（Ⅰ個体数）'!$N$31:$N$231=グラフ!$A9)*('入力フォーム（Ⅰ個体数）'!$D$31:$D$231=グラフ!L$4)*('入力フォーム（Ⅰ個体数）'!$G$31:$G$231)),""),"")</f>
        <v/>
      </c>
      <c r="M9" s="5" t="str">
        <f>IF($A9&lt;&gt;"",IF(M$4&lt;&gt;"",SUMPRODUCT(('入力フォーム（Ⅰ個体数）'!$N$31:$N$231=グラフ!$A9)*('入力フォーム（Ⅰ個体数）'!$D$31:$D$231=グラフ!M$4)*('入力フォーム（Ⅰ個体数）'!$G$31:$G$231)),""),"")</f>
        <v/>
      </c>
      <c r="N9" s="5" t="str">
        <f>IF($A9&lt;&gt;"",IF(N$4&lt;&gt;"",SUMPRODUCT(('入力フォーム（Ⅰ個体数）'!$N$31:$N$231=グラフ!$A9)*('入力フォーム（Ⅰ個体数）'!$D$31:$D$231=グラフ!N$4)*('入力フォーム（Ⅰ個体数）'!$G$31:$G$231)),""),"")</f>
        <v/>
      </c>
      <c r="O9" s="5" t="str">
        <f>IF($A9&lt;&gt;"",IF(O$4&lt;&gt;"",SUMPRODUCT(('入力フォーム（Ⅰ個体数）'!$N$31:$N$231=グラフ!$A9)*('入力フォーム（Ⅰ個体数）'!$D$31:$D$231=グラフ!O$4)*('入力フォーム（Ⅰ個体数）'!$G$31:$G$231)),""),"")</f>
        <v/>
      </c>
      <c r="P9" s="5" t="str">
        <f>IF($A9&lt;&gt;"",IF(P$4&lt;&gt;"",SUMPRODUCT(('入力フォーム（Ⅰ個体数）'!$N$31:$N$231=グラフ!$A9)*('入力フォーム（Ⅰ個体数）'!$D$31:$D$231=グラフ!P$4)*('入力フォーム（Ⅰ個体数）'!$G$31:$G$231)),""),"")</f>
        <v/>
      </c>
      <c r="Q9" s="5" t="str">
        <f>IF($A9&lt;&gt;"",IF(Q$4&lt;&gt;"",SUMPRODUCT(('入力フォーム（Ⅰ個体数）'!$N$31:$N$231=グラフ!$A9)*('入力フォーム（Ⅰ個体数）'!$D$31:$D$231=グラフ!Q$4)*('入力フォーム（Ⅰ個体数）'!$G$31:$G$231)),""),"")</f>
        <v/>
      </c>
      <c r="R9" s="5" t="str">
        <f>IF($A9&lt;&gt;"",IF(R$4&lt;&gt;"",SUMPRODUCT(('入力フォーム（Ⅰ個体数）'!$N$31:$N$231=グラフ!$A9)*('入力フォーム（Ⅰ個体数）'!$D$31:$D$231=グラフ!R$4)*('入力フォーム（Ⅰ個体数）'!$G$31:$G$231)),""),"")</f>
        <v/>
      </c>
      <c r="S9" s="5" t="str">
        <f>IF($A9&lt;&gt;"",IF(S$4&lt;&gt;"",SUMPRODUCT(('入力フォーム（Ⅰ個体数）'!$N$31:$N$231=グラフ!$A9)*('入力フォーム（Ⅰ個体数）'!$D$31:$D$231=グラフ!S$4)*('入力フォーム（Ⅰ個体数）'!$G$31:$G$231)),""),"")</f>
        <v/>
      </c>
      <c r="T9" s="5" t="str">
        <f>IF($A9&lt;&gt;"",IF(T$4&lt;&gt;"",SUMPRODUCT(('入力フォーム（Ⅰ個体数）'!$N$31:$N$231=グラフ!$A9)*('入力フォーム（Ⅰ個体数）'!$D$31:$D$231=グラフ!T$4)*('入力フォーム（Ⅰ個体数）'!$G$31:$G$231)),""),"")</f>
        <v/>
      </c>
      <c r="U9" s="5" t="str">
        <f>IF($A9&lt;&gt;"",IF(U$4&lt;&gt;"",SUMPRODUCT(('入力フォーム（Ⅰ個体数）'!$N$31:$N$231=グラフ!$A9)*('入力フォーム（Ⅰ個体数）'!$D$31:$D$231=グラフ!U$4)*('入力フォーム（Ⅰ個体数）'!$G$31:$G$231)),""),"")</f>
        <v/>
      </c>
    </row>
    <row r="10" spans="1:21">
      <c r="A10" s="10" t="str">
        <f>IF('入力フォーム（Ⅰ個体数）'!N15&gt;0,'入力フォーム（Ⅰ個体数）'!N15,"")</f>
        <v>-</v>
      </c>
      <c r="B10" s="6">
        <f t="shared" si="1"/>
        <v>0</v>
      </c>
      <c r="C10" s="5" t="str">
        <f>IF($A10&lt;&gt;"",IF(C$4&lt;&gt;"",SUMPRODUCT(('入力フォーム（Ⅰ個体数）'!$N$31:$N$231=グラフ!$A10)*('入力フォーム（Ⅰ個体数）'!$D$31:$D$231=グラフ!C$4)*('入力フォーム（Ⅰ個体数）'!$G$31:$G$231)),""),"")</f>
        <v/>
      </c>
      <c r="D10" s="5" t="str">
        <f>IF($A10&lt;&gt;"",IF(D$4&lt;&gt;"",SUMPRODUCT(('入力フォーム（Ⅰ個体数）'!$N$31:$N$231=グラフ!$A10)*('入力フォーム（Ⅰ個体数）'!$D$31:$D$231=グラフ!D$4)*('入力フォーム（Ⅰ個体数）'!$G$31:$G$231)),""),"")</f>
        <v/>
      </c>
      <c r="E10" s="5" t="str">
        <f>IF($A10&lt;&gt;"",IF(E$4&lt;&gt;"",SUMPRODUCT(('入力フォーム（Ⅰ個体数）'!$N$31:$N$231=グラフ!$A10)*('入力フォーム（Ⅰ個体数）'!$D$31:$D$231=グラフ!E$4)*('入力フォーム（Ⅰ個体数）'!$G$31:$G$231)),""),"")</f>
        <v/>
      </c>
      <c r="F10" s="5" t="str">
        <f>IF($A10&lt;&gt;"",IF(F$4&lt;&gt;"",SUMPRODUCT(('入力フォーム（Ⅰ個体数）'!$N$31:$N$231=グラフ!$A10)*('入力フォーム（Ⅰ個体数）'!$D$31:$D$231=グラフ!F$4)*('入力フォーム（Ⅰ個体数）'!$G$31:$G$231)),""),"")</f>
        <v/>
      </c>
      <c r="G10" s="5" t="str">
        <f>IF($A10&lt;&gt;"",IF(G$4&lt;&gt;"",SUMPRODUCT(('入力フォーム（Ⅰ個体数）'!$N$31:$N$231=グラフ!$A10)*('入力フォーム（Ⅰ個体数）'!$D$31:$D$231=グラフ!G$4)*('入力フォーム（Ⅰ個体数）'!$G$31:$G$231)),""),"")</f>
        <v/>
      </c>
      <c r="H10" s="5" t="str">
        <f>IF($A10&lt;&gt;"",IF(H$4&lt;&gt;"",SUMPRODUCT(('入力フォーム（Ⅰ個体数）'!$N$31:$N$231=グラフ!$A10)*('入力フォーム（Ⅰ個体数）'!$D$31:$D$231=グラフ!H$4)*('入力フォーム（Ⅰ個体数）'!$G$31:$G$231)),""),"")</f>
        <v/>
      </c>
      <c r="I10" s="5" t="str">
        <f>IF($A10&lt;&gt;"",IF(I$4&lt;&gt;"",SUMPRODUCT(('入力フォーム（Ⅰ個体数）'!$N$31:$N$231=グラフ!$A10)*('入力フォーム（Ⅰ個体数）'!$D$31:$D$231=グラフ!I$4)*('入力フォーム（Ⅰ個体数）'!$G$31:$G$231)),""),"")</f>
        <v/>
      </c>
      <c r="J10" s="5" t="str">
        <f>IF($A10&lt;&gt;"",IF(J$4&lt;&gt;"",SUMPRODUCT(('入力フォーム（Ⅰ個体数）'!$N$31:$N$231=グラフ!$A10)*('入力フォーム（Ⅰ個体数）'!$D$31:$D$231=グラフ!J$4)*('入力フォーム（Ⅰ個体数）'!$G$31:$G$231)),""),"")</f>
        <v/>
      </c>
      <c r="K10" s="5" t="str">
        <f>IF($A10&lt;&gt;"",IF(K$4&lt;&gt;"",SUMPRODUCT(('入力フォーム（Ⅰ個体数）'!$N$31:$N$231=グラフ!$A10)*('入力フォーム（Ⅰ個体数）'!$D$31:$D$231=グラフ!K$4)*('入力フォーム（Ⅰ個体数）'!$G$31:$G$231)),""),"")</f>
        <v/>
      </c>
      <c r="L10" s="5" t="str">
        <f>IF($A10&lt;&gt;"",IF(L$4&lt;&gt;"",SUMPRODUCT(('入力フォーム（Ⅰ個体数）'!$N$31:$N$231=グラフ!$A10)*('入力フォーム（Ⅰ個体数）'!$D$31:$D$231=グラフ!L$4)*('入力フォーム（Ⅰ個体数）'!$G$31:$G$231)),""),"")</f>
        <v/>
      </c>
      <c r="M10" s="5" t="str">
        <f>IF($A10&lt;&gt;"",IF(M$4&lt;&gt;"",SUMPRODUCT(('入力フォーム（Ⅰ個体数）'!$N$31:$N$231=グラフ!$A10)*('入力フォーム（Ⅰ個体数）'!$D$31:$D$231=グラフ!M$4)*('入力フォーム（Ⅰ個体数）'!$G$31:$G$231)),""),"")</f>
        <v/>
      </c>
      <c r="N10" s="5" t="str">
        <f>IF($A10&lt;&gt;"",IF(N$4&lt;&gt;"",SUMPRODUCT(('入力フォーム（Ⅰ個体数）'!$N$31:$N$231=グラフ!$A10)*('入力フォーム（Ⅰ個体数）'!$D$31:$D$231=グラフ!N$4)*('入力フォーム（Ⅰ個体数）'!$G$31:$G$231)),""),"")</f>
        <v/>
      </c>
      <c r="O10" s="5" t="str">
        <f>IF($A10&lt;&gt;"",IF(O$4&lt;&gt;"",SUMPRODUCT(('入力フォーム（Ⅰ個体数）'!$N$31:$N$231=グラフ!$A10)*('入力フォーム（Ⅰ個体数）'!$D$31:$D$231=グラフ!O$4)*('入力フォーム（Ⅰ個体数）'!$G$31:$G$231)),""),"")</f>
        <v/>
      </c>
      <c r="P10" s="5" t="str">
        <f>IF($A10&lt;&gt;"",IF(P$4&lt;&gt;"",SUMPRODUCT(('入力フォーム（Ⅰ個体数）'!$N$31:$N$231=グラフ!$A10)*('入力フォーム（Ⅰ個体数）'!$D$31:$D$231=グラフ!P$4)*('入力フォーム（Ⅰ個体数）'!$G$31:$G$231)),""),"")</f>
        <v/>
      </c>
      <c r="Q10" s="5" t="str">
        <f>IF($A10&lt;&gt;"",IF(Q$4&lt;&gt;"",SUMPRODUCT(('入力フォーム（Ⅰ個体数）'!$N$31:$N$231=グラフ!$A10)*('入力フォーム（Ⅰ個体数）'!$D$31:$D$231=グラフ!Q$4)*('入力フォーム（Ⅰ個体数）'!$G$31:$G$231)),""),"")</f>
        <v/>
      </c>
      <c r="R10" s="5" t="str">
        <f>IF($A10&lt;&gt;"",IF(R$4&lt;&gt;"",SUMPRODUCT(('入力フォーム（Ⅰ個体数）'!$N$31:$N$231=グラフ!$A10)*('入力フォーム（Ⅰ個体数）'!$D$31:$D$231=グラフ!R$4)*('入力フォーム（Ⅰ個体数）'!$G$31:$G$231)),""),"")</f>
        <v/>
      </c>
      <c r="S10" s="5" t="str">
        <f>IF($A10&lt;&gt;"",IF(S$4&lt;&gt;"",SUMPRODUCT(('入力フォーム（Ⅰ個体数）'!$N$31:$N$231=グラフ!$A10)*('入力フォーム（Ⅰ個体数）'!$D$31:$D$231=グラフ!S$4)*('入力フォーム（Ⅰ個体数）'!$G$31:$G$231)),""),"")</f>
        <v/>
      </c>
      <c r="T10" s="5" t="str">
        <f>IF($A10&lt;&gt;"",IF(T$4&lt;&gt;"",SUMPRODUCT(('入力フォーム（Ⅰ個体数）'!$N$31:$N$231=グラフ!$A10)*('入力フォーム（Ⅰ個体数）'!$D$31:$D$231=グラフ!T$4)*('入力フォーム（Ⅰ個体数）'!$G$31:$G$231)),""),"")</f>
        <v/>
      </c>
      <c r="U10" s="5" t="str">
        <f>IF($A10&lt;&gt;"",IF(U$4&lt;&gt;"",SUMPRODUCT(('入力フォーム（Ⅰ個体数）'!$N$31:$N$231=グラフ!$A10)*('入力フォーム（Ⅰ個体数）'!$D$31:$D$231=グラフ!U$4)*('入力フォーム（Ⅰ個体数）'!$G$31:$G$231)),""),"")</f>
        <v/>
      </c>
    </row>
    <row r="11" spans="1:21">
      <c r="A11" s="10" t="str">
        <f>IF('入力フォーム（Ⅰ個体数）'!N16&gt;0,'入力フォーム（Ⅰ個体数）'!N16,"")</f>
        <v>-</v>
      </c>
      <c r="B11" s="6">
        <f t="shared" si="1"/>
        <v>0</v>
      </c>
      <c r="C11" s="5" t="str">
        <f>IF($A11&lt;&gt;"",IF(C$4&lt;&gt;"",SUMPRODUCT(('入力フォーム（Ⅰ個体数）'!$N$31:$N$231=グラフ!$A11)*('入力フォーム（Ⅰ個体数）'!$D$31:$D$231=グラフ!C$4)*('入力フォーム（Ⅰ個体数）'!$G$31:$G$231)),""),"")</f>
        <v/>
      </c>
      <c r="D11" s="5" t="str">
        <f>IF($A11&lt;&gt;"",IF(D$4&lt;&gt;"",SUMPRODUCT(('入力フォーム（Ⅰ個体数）'!$N$31:$N$231=グラフ!$A11)*('入力フォーム（Ⅰ個体数）'!$D$31:$D$231=グラフ!D$4)*('入力フォーム（Ⅰ個体数）'!$G$31:$G$231)),""),"")</f>
        <v/>
      </c>
      <c r="E11" s="5" t="str">
        <f>IF($A11&lt;&gt;"",IF(E$4&lt;&gt;"",SUMPRODUCT(('入力フォーム（Ⅰ個体数）'!$N$31:$N$231=グラフ!$A11)*('入力フォーム（Ⅰ個体数）'!$D$31:$D$231=グラフ!E$4)*('入力フォーム（Ⅰ個体数）'!$G$31:$G$231)),""),"")</f>
        <v/>
      </c>
      <c r="F11" s="5" t="str">
        <f>IF($A11&lt;&gt;"",IF(F$4&lt;&gt;"",SUMPRODUCT(('入力フォーム（Ⅰ個体数）'!$N$31:$N$231=グラフ!$A11)*('入力フォーム（Ⅰ個体数）'!$D$31:$D$231=グラフ!F$4)*('入力フォーム（Ⅰ個体数）'!$G$31:$G$231)),""),"")</f>
        <v/>
      </c>
      <c r="G11" s="5" t="str">
        <f>IF($A11&lt;&gt;"",IF(G$4&lt;&gt;"",SUMPRODUCT(('入力フォーム（Ⅰ個体数）'!$N$31:$N$231=グラフ!$A11)*('入力フォーム（Ⅰ個体数）'!$D$31:$D$231=グラフ!G$4)*('入力フォーム（Ⅰ個体数）'!$G$31:$G$231)),""),"")</f>
        <v/>
      </c>
      <c r="H11" s="5" t="str">
        <f>IF($A11&lt;&gt;"",IF(H$4&lt;&gt;"",SUMPRODUCT(('入力フォーム（Ⅰ個体数）'!$N$31:$N$231=グラフ!$A11)*('入力フォーム（Ⅰ個体数）'!$D$31:$D$231=グラフ!H$4)*('入力フォーム（Ⅰ個体数）'!$G$31:$G$231)),""),"")</f>
        <v/>
      </c>
      <c r="I11" s="5" t="str">
        <f>IF($A11&lt;&gt;"",IF(I$4&lt;&gt;"",SUMPRODUCT(('入力フォーム（Ⅰ個体数）'!$N$31:$N$231=グラフ!$A11)*('入力フォーム（Ⅰ個体数）'!$D$31:$D$231=グラフ!I$4)*('入力フォーム（Ⅰ個体数）'!$G$31:$G$231)),""),"")</f>
        <v/>
      </c>
      <c r="J11" s="5" t="str">
        <f>IF($A11&lt;&gt;"",IF(J$4&lt;&gt;"",SUMPRODUCT(('入力フォーム（Ⅰ個体数）'!$N$31:$N$231=グラフ!$A11)*('入力フォーム（Ⅰ個体数）'!$D$31:$D$231=グラフ!J$4)*('入力フォーム（Ⅰ個体数）'!$G$31:$G$231)),""),"")</f>
        <v/>
      </c>
      <c r="K11" s="5" t="str">
        <f>IF($A11&lt;&gt;"",IF(K$4&lt;&gt;"",SUMPRODUCT(('入力フォーム（Ⅰ個体数）'!$N$31:$N$231=グラフ!$A11)*('入力フォーム（Ⅰ個体数）'!$D$31:$D$231=グラフ!K$4)*('入力フォーム（Ⅰ個体数）'!$G$31:$G$231)),""),"")</f>
        <v/>
      </c>
      <c r="L11" s="5" t="str">
        <f>IF($A11&lt;&gt;"",IF(L$4&lt;&gt;"",SUMPRODUCT(('入力フォーム（Ⅰ個体数）'!$N$31:$N$231=グラフ!$A11)*('入力フォーム（Ⅰ個体数）'!$D$31:$D$231=グラフ!L$4)*('入力フォーム（Ⅰ個体数）'!$G$31:$G$231)),""),"")</f>
        <v/>
      </c>
      <c r="M11" s="5" t="str">
        <f>IF($A11&lt;&gt;"",IF(M$4&lt;&gt;"",SUMPRODUCT(('入力フォーム（Ⅰ個体数）'!$N$31:$N$231=グラフ!$A11)*('入力フォーム（Ⅰ個体数）'!$D$31:$D$231=グラフ!M$4)*('入力フォーム（Ⅰ個体数）'!$G$31:$G$231)),""),"")</f>
        <v/>
      </c>
      <c r="N11" s="5" t="str">
        <f>IF($A11&lt;&gt;"",IF(N$4&lt;&gt;"",SUMPRODUCT(('入力フォーム（Ⅰ個体数）'!$N$31:$N$231=グラフ!$A11)*('入力フォーム（Ⅰ個体数）'!$D$31:$D$231=グラフ!N$4)*('入力フォーム（Ⅰ個体数）'!$G$31:$G$231)),""),"")</f>
        <v/>
      </c>
      <c r="O11" s="5" t="str">
        <f>IF($A11&lt;&gt;"",IF(O$4&lt;&gt;"",SUMPRODUCT(('入力フォーム（Ⅰ個体数）'!$N$31:$N$231=グラフ!$A11)*('入力フォーム（Ⅰ個体数）'!$D$31:$D$231=グラフ!O$4)*('入力フォーム（Ⅰ個体数）'!$G$31:$G$231)),""),"")</f>
        <v/>
      </c>
      <c r="P11" s="5" t="str">
        <f>IF($A11&lt;&gt;"",IF(P$4&lt;&gt;"",SUMPRODUCT(('入力フォーム（Ⅰ個体数）'!$N$31:$N$231=グラフ!$A11)*('入力フォーム（Ⅰ個体数）'!$D$31:$D$231=グラフ!P$4)*('入力フォーム（Ⅰ個体数）'!$G$31:$G$231)),""),"")</f>
        <v/>
      </c>
      <c r="Q11" s="5" t="str">
        <f>IF($A11&lt;&gt;"",IF(Q$4&lt;&gt;"",SUMPRODUCT(('入力フォーム（Ⅰ個体数）'!$N$31:$N$231=グラフ!$A11)*('入力フォーム（Ⅰ個体数）'!$D$31:$D$231=グラフ!Q$4)*('入力フォーム（Ⅰ個体数）'!$G$31:$G$231)),""),"")</f>
        <v/>
      </c>
      <c r="R11" s="5" t="str">
        <f>IF($A11&lt;&gt;"",IF(R$4&lt;&gt;"",SUMPRODUCT(('入力フォーム（Ⅰ個体数）'!$N$31:$N$231=グラフ!$A11)*('入力フォーム（Ⅰ個体数）'!$D$31:$D$231=グラフ!R$4)*('入力フォーム（Ⅰ個体数）'!$G$31:$G$231)),""),"")</f>
        <v/>
      </c>
      <c r="S11" s="5" t="str">
        <f>IF($A11&lt;&gt;"",IF(S$4&lt;&gt;"",SUMPRODUCT(('入力フォーム（Ⅰ個体数）'!$N$31:$N$231=グラフ!$A11)*('入力フォーム（Ⅰ個体数）'!$D$31:$D$231=グラフ!S$4)*('入力フォーム（Ⅰ個体数）'!$G$31:$G$231)),""),"")</f>
        <v/>
      </c>
      <c r="T11" s="5" t="str">
        <f>IF($A11&lt;&gt;"",IF(T$4&lt;&gt;"",SUMPRODUCT(('入力フォーム（Ⅰ個体数）'!$N$31:$N$231=グラフ!$A11)*('入力フォーム（Ⅰ個体数）'!$D$31:$D$231=グラフ!T$4)*('入力フォーム（Ⅰ個体数）'!$G$31:$G$231)),""),"")</f>
        <v/>
      </c>
      <c r="U11" s="5" t="str">
        <f>IF($A11&lt;&gt;"",IF(U$4&lt;&gt;"",SUMPRODUCT(('入力フォーム（Ⅰ個体数）'!$N$31:$N$231=グラフ!$A11)*('入力フォーム（Ⅰ個体数）'!$D$31:$D$231=グラフ!U$4)*('入力フォーム（Ⅰ個体数）'!$G$31:$G$231)),""),"")</f>
        <v/>
      </c>
    </row>
    <row r="12" spans="1:21">
      <c r="A12" s="10" t="str">
        <f>IF('入力フォーム（Ⅰ個体数）'!N17&gt;0,'入力フォーム（Ⅰ個体数）'!N17,"")</f>
        <v>-</v>
      </c>
      <c r="B12" s="6">
        <f t="shared" si="1"/>
        <v>0</v>
      </c>
      <c r="C12" s="5" t="str">
        <f>IF($A12&lt;&gt;"",IF(C$4&lt;&gt;"",SUMPRODUCT(('入力フォーム（Ⅰ個体数）'!$N$31:$N$231=グラフ!$A12)*('入力フォーム（Ⅰ個体数）'!$D$31:$D$231=グラフ!C$4)*('入力フォーム（Ⅰ個体数）'!$G$31:$G$231)),""),"")</f>
        <v/>
      </c>
      <c r="D12" s="5" t="str">
        <f>IF($A12&lt;&gt;"",IF(D$4&lt;&gt;"",SUMPRODUCT(('入力フォーム（Ⅰ個体数）'!$N$31:$N$231=グラフ!$A12)*('入力フォーム（Ⅰ個体数）'!$D$31:$D$231=グラフ!D$4)*('入力フォーム（Ⅰ個体数）'!$G$31:$G$231)),""),"")</f>
        <v/>
      </c>
      <c r="E12" s="5" t="str">
        <f>IF($A12&lt;&gt;"",IF(E$4&lt;&gt;"",SUMPRODUCT(('入力フォーム（Ⅰ個体数）'!$N$31:$N$231=グラフ!$A12)*('入力フォーム（Ⅰ個体数）'!$D$31:$D$231=グラフ!E$4)*('入力フォーム（Ⅰ個体数）'!$G$31:$G$231)),""),"")</f>
        <v/>
      </c>
      <c r="F12" s="5" t="str">
        <f>IF($A12&lt;&gt;"",IF(F$4&lt;&gt;"",SUMPRODUCT(('入力フォーム（Ⅰ個体数）'!$N$31:$N$231=グラフ!$A12)*('入力フォーム（Ⅰ個体数）'!$D$31:$D$231=グラフ!F$4)*('入力フォーム（Ⅰ個体数）'!$G$31:$G$231)),""),"")</f>
        <v/>
      </c>
      <c r="G12" s="5" t="str">
        <f>IF($A12&lt;&gt;"",IF(G$4&lt;&gt;"",SUMPRODUCT(('入力フォーム（Ⅰ個体数）'!$N$31:$N$231=グラフ!$A12)*('入力フォーム（Ⅰ個体数）'!$D$31:$D$231=グラフ!G$4)*('入力フォーム（Ⅰ個体数）'!$G$31:$G$231)),""),"")</f>
        <v/>
      </c>
      <c r="H12" s="5" t="str">
        <f>IF($A12&lt;&gt;"",IF(H$4&lt;&gt;"",SUMPRODUCT(('入力フォーム（Ⅰ個体数）'!$N$31:$N$231=グラフ!$A12)*('入力フォーム（Ⅰ個体数）'!$D$31:$D$231=グラフ!H$4)*('入力フォーム（Ⅰ個体数）'!$G$31:$G$231)),""),"")</f>
        <v/>
      </c>
      <c r="I12" s="5" t="str">
        <f>IF($A12&lt;&gt;"",IF(I$4&lt;&gt;"",SUMPRODUCT(('入力フォーム（Ⅰ個体数）'!$N$31:$N$231=グラフ!$A12)*('入力フォーム（Ⅰ個体数）'!$D$31:$D$231=グラフ!I$4)*('入力フォーム（Ⅰ個体数）'!$G$31:$G$231)),""),"")</f>
        <v/>
      </c>
      <c r="J12" s="5" t="str">
        <f>IF($A12&lt;&gt;"",IF(J$4&lt;&gt;"",SUMPRODUCT(('入力フォーム（Ⅰ個体数）'!$N$31:$N$231=グラフ!$A12)*('入力フォーム（Ⅰ個体数）'!$D$31:$D$231=グラフ!J$4)*('入力フォーム（Ⅰ個体数）'!$G$31:$G$231)),""),"")</f>
        <v/>
      </c>
      <c r="K12" s="5" t="str">
        <f>IF($A12&lt;&gt;"",IF(K$4&lt;&gt;"",SUMPRODUCT(('入力フォーム（Ⅰ個体数）'!$N$31:$N$231=グラフ!$A12)*('入力フォーム（Ⅰ個体数）'!$D$31:$D$231=グラフ!K$4)*('入力フォーム（Ⅰ個体数）'!$G$31:$G$231)),""),"")</f>
        <v/>
      </c>
      <c r="L12" s="5" t="str">
        <f>IF($A12&lt;&gt;"",IF(L$4&lt;&gt;"",SUMPRODUCT(('入力フォーム（Ⅰ個体数）'!$N$31:$N$231=グラフ!$A12)*('入力フォーム（Ⅰ個体数）'!$D$31:$D$231=グラフ!L$4)*('入力フォーム（Ⅰ個体数）'!$G$31:$G$231)),""),"")</f>
        <v/>
      </c>
      <c r="M12" s="5" t="str">
        <f>IF($A12&lt;&gt;"",IF(M$4&lt;&gt;"",SUMPRODUCT(('入力フォーム（Ⅰ個体数）'!$N$31:$N$231=グラフ!$A12)*('入力フォーム（Ⅰ個体数）'!$D$31:$D$231=グラフ!M$4)*('入力フォーム（Ⅰ個体数）'!$G$31:$G$231)),""),"")</f>
        <v/>
      </c>
      <c r="N12" s="5" t="str">
        <f>IF($A12&lt;&gt;"",IF(N$4&lt;&gt;"",SUMPRODUCT(('入力フォーム（Ⅰ個体数）'!$N$31:$N$231=グラフ!$A12)*('入力フォーム（Ⅰ個体数）'!$D$31:$D$231=グラフ!N$4)*('入力フォーム（Ⅰ個体数）'!$G$31:$G$231)),""),"")</f>
        <v/>
      </c>
      <c r="O12" s="5" t="str">
        <f>IF($A12&lt;&gt;"",IF(O$4&lt;&gt;"",SUMPRODUCT(('入力フォーム（Ⅰ個体数）'!$N$31:$N$231=グラフ!$A12)*('入力フォーム（Ⅰ個体数）'!$D$31:$D$231=グラフ!O$4)*('入力フォーム（Ⅰ個体数）'!$G$31:$G$231)),""),"")</f>
        <v/>
      </c>
      <c r="P12" s="5" t="str">
        <f>IF($A12&lt;&gt;"",IF(P$4&lt;&gt;"",SUMPRODUCT(('入力フォーム（Ⅰ個体数）'!$N$31:$N$231=グラフ!$A12)*('入力フォーム（Ⅰ個体数）'!$D$31:$D$231=グラフ!P$4)*('入力フォーム（Ⅰ個体数）'!$G$31:$G$231)),""),"")</f>
        <v/>
      </c>
      <c r="Q12" s="5" t="str">
        <f>IF($A12&lt;&gt;"",IF(Q$4&lt;&gt;"",SUMPRODUCT(('入力フォーム（Ⅰ個体数）'!$N$31:$N$231=グラフ!$A12)*('入力フォーム（Ⅰ個体数）'!$D$31:$D$231=グラフ!Q$4)*('入力フォーム（Ⅰ個体数）'!$G$31:$G$231)),""),"")</f>
        <v/>
      </c>
      <c r="R12" s="5" t="str">
        <f>IF($A12&lt;&gt;"",IF(R$4&lt;&gt;"",SUMPRODUCT(('入力フォーム（Ⅰ個体数）'!$N$31:$N$231=グラフ!$A12)*('入力フォーム（Ⅰ個体数）'!$D$31:$D$231=グラフ!R$4)*('入力フォーム（Ⅰ個体数）'!$G$31:$G$231)),""),"")</f>
        <v/>
      </c>
      <c r="S12" s="5" t="str">
        <f>IF($A12&lt;&gt;"",IF(S$4&lt;&gt;"",SUMPRODUCT(('入力フォーム（Ⅰ個体数）'!$N$31:$N$231=グラフ!$A12)*('入力フォーム（Ⅰ個体数）'!$D$31:$D$231=グラフ!S$4)*('入力フォーム（Ⅰ個体数）'!$G$31:$G$231)),""),"")</f>
        <v/>
      </c>
      <c r="T12" s="5" t="str">
        <f>IF($A12&lt;&gt;"",IF(T$4&lt;&gt;"",SUMPRODUCT(('入力フォーム（Ⅰ個体数）'!$N$31:$N$231=グラフ!$A12)*('入力フォーム（Ⅰ個体数）'!$D$31:$D$231=グラフ!T$4)*('入力フォーム（Ⅰ個体数）'!$G$31:$G$231)),""),"")</f>
        <v/>
      </c>
      <c r="U12" s="5" t="str">
        <f>IF($A12&lt;&gt;"",IF(U$4&lt;&gt;"",SUMPRODUCT(('入力フォーム（Ⅰ個体数）'!$N$31:$N$231=グラフ!$A12)*('入力フォーム（Ⅰ個体数）'!$D$31:$D$231=グラフ!U$4)*('入力フォーム（Ⅰ個体数）'!$G$31:$G$231)),""),"")</f>
        <v/>
      </c>
    </row>
    <row r="13" spans="1:21">
      <c r="A13" s="10" t="str">
        <f>IF('入力フォーム（Ⅰ個体数）'!N18&gt;0,'入力フォーム（Ⅰ個体数）'!N18,"")</f>
        <v>-</v>
      </c>
      <c r="B13" s="6">
        <f t="shared" si="1"/>
        <v>0</v>
      </c>
      <c r="C13" s="5" t="str">
        <f>IF($A13&lt;&gt;"",IF(C$4&lt;&gt;"",SUMPRODUCT(('入力フォーム（Ⅰ個体数）'!$N$31:$N$231=グラフ!$A13)*('入力フォーム（Ⅰ個体数）'!$D$31:$D$231=グラフ!C$4)*('入力フォーム（Ⅰ個体数）'!$G$31:$G$231)),""),"")</f>
        <v/>
      </c>
      <c r="D13" s="5" t="str">
        <f>IF($A13&lt;&gt;"",IF(D$4&lt;&gt;"",SUMPRODUCT(('入力フォーム（Ⅰ個体数）'!$N$31:$N$231=グラフ!$A13)*('入力フォーム（Ⅰ個体数）'!$D$31:$D$231=グラフ!D$4)*('入力フォーム（Ⅰ個体数）'!$G$31:$G$231)),""),"")</f>
        <v/>
      </c>
      <c r="E13" s="5" t="str">
        <f>IF($A13&lt;&gt;"",IF(E$4&lt;&gt;"",SUMPRODUCT(('入力フォーム（Ⅰ個体数）'!$N$31:$N$231=グラフ!$A13)*('入力フォーム（Ⅰ個体数）'!$D$31:$D$231=グラフ!E$4)*('入力フォーム（Ⅰ個体数）'!$G$31:$G$231)),""),"")</f>
        <v/>
      </c>
      <c r="F13" s="5" t="str">
        <f>IF($A13&lt;&gt;"",IF(F$4&lt;&gt;"",SUMPRODUCT(('入力フォーム（Ⅰ個体数）'!$N$31:$N$231=グラフ!$A13)*('入力フォーム（Ⅰ個体数）'!$D$31:$D$231=グラフ!F$4)*('入力フォーム（Ⅰ個体数）'!$G$31:$G$231)),""),"")</f>
        <v/>
      </c>
      <c r="G13" s="5" t="str">
        <f>IF($A13&lt;&gt;"",IF(G$4&lt;&gt;"",SUMPRODUCT(('入力フォーム（Ⅰ個体数）'!$N$31:$N$231=グラフ!$A13)*('入力フォーム（Ⅰ個体数）'!$D$31:$D$231=グラフ!G$4)*('入力フォーム（Ⅰ個体数）'!$G$31:$G$231)),""),"")</f>
        <v/>
      </c>
      <c r="H13" s="5" t="str">
        <f>IF($A13&lt;&gt;"",IF(H$4&lt;&gt;"",SUMPRODUCT(('入力フォーム（Ⅰ個体数）'!$N$31:$N$231=グラフ!$A13)*('入力フォーム（Ⅰ個体数）'!$D$31:$D$231=グラフ!H$4)*('入力フォーム（Ⅰ個体数）'!$G$31:$G$231)),""),"")</f>
        <v/>
      </c>
      <c r="I13" s="5" t="str">
        <f>IF($A13&lt;&gt;"",IF(I$4&lt;&gt;"",SUMPRODUCT(('入力フォーム（Ⅰ個体数）'!$N$31:$N$231=グラフ!$A13)*('入力フォーム（Ⅰ個体数）'!$D$31:$D$231=グラフ!I$4)*('入力フォーム（Ⅰ個体数）'!$G$31:$G$231)),""),"")</f>
        <v/>
      </c>
      <c r="J13" s="5" t="str">
        <f>IF($A13&lt;&gt;"",IF(J$4&lt;&gt;"",SUMPRODUCT(('入力フォーム（Ⅰ個体数）'!$N$31:$N$231=グラフ!$A13)*('入力フォーム（Ⅰ個体数）'!$D$31:$D$231=グラフ!J$4)*('入力フォーム（Ⅰ個体数）'!$G$31:$G$231)),""),"")</f>
        <v/>
      </c>
      <c r="K13" s="5" t="str">
        <f>IF($A13&lt;&gt;"",IF(K$4&lt;&gt;"",SUMPRODUCT(('入力フォーム（Ⅰ個体数）'!$N$31:$N$231=グラフ!$A13)*('入力フォーム（Ⅰ個体数）'!$D$31:$D$231=グラフ!K$4)*('入力フォーム（Ⅰ個体数）'!$G$31:$G$231)),""),"")</f>
        <v/>
      </c>
      <c r="L13" s="5" t="str">
        <f>IF($A13&lt;&gt;"",IF(L$4&lt;&gt;"",SUMPRODUCT(('入力フォーム（Ⅰ個体数）'!$N$31:$N$231=グラフ!$A13)*('入力フォーム（Ⅰ個体数）'!$D$31:$D$231=グラフ!L$4)*('入力フォーム（Ⅰ個体数）'!$G$31:$G$231)),""),"")</f>
        <v/>
      </c>
      <c r="M13" s="5" t="str">
        <f>IF($A13&lt;&gt;"",IF(M$4&lt;&gt;"",SUMPRODUCT(('入力フォーム（Ⅰ個体数）'!$N$31:$N$231=グラフ!$A13)*('入力フォーム（Ⅰ個体数）'!$D$31:$D$231=グラフ!M$4)*('入力フォーム（Ⅰ個体数）'!$G$31:$G$231)),""),"")</f>
        <v/>
      </c>
      <c r="N13" s="5" t="str">
        <f>IF($A13&lt;&gt;"",IF(N$4&lt;&gt;"",SUMPRODUCT(('入力フォーム（Ⅰ個体数）'!$N$31:$N$231=グラフ!$A13)*('入力フォーム（Ⅰ個体数）'!$D$31:$D$231=グラフ!N$4)*('入力フォーム（Ⅰ個体数）'!$G$31:$G$231)),""),"")</f>
        <v/>
      </c>
      <c r="O13" s="5" t="str">
        <f>IF($A13&lt;&gt;"",IF(O$4&lt;&gt;"",SUMPRODUCT(('入力フォーム（Ⅰ個体数）'!$N$31:$N$231=グラフ!$A13)*('入力フォーム（Ⅰ個体数）'!$D$31:$D$231=グラフ!O$4)*('入力フォーム（Ⅰ個体数）'!$G$31:$G$231)),""),"")</f>
        <v/>
      </c>
      <c r="P13" s="5" t="str">
        <f>IF($A13&lt;&gt;"",IF(P$4&lt;&gt;"",SUMPRODUCT(('入力フォーム（Ⅰ個体数）'!$N$31:$N$231=グラフ!$A13)*('入力フォーム（Ⅰ個体数）'!$D$31:$D$231=グラフ!P$4)*('入力フォーム（Ⅰ個体数）'!$G$31:$G$231)),""),"")</f>
        <v/>
      </c>
      <c r="Q13" s="5" t="str">
        <f>IF($A13&lt;&gt;"",IF(Q$4&lt;&gt;"",SUMPRODUCT(('入力フォーム（Ⅰ個体数）'!$N$31:$N$231=グラフ!$A13)*('入力フォーム（Ⅰ個体数）'!$D$31:$D$231=グラフ!Q$4)*('入力フォーム（Ⅰ個体数）'!$G$31:$G$231)),""),"")</f>
        <v/>
      </c>
      <c r="R13" s="5" t="str">
        <f>IF($A13&lt;&gt;"",IF(R$4&lt;&gt;"",SUMPRODUCT(('入力フォーム（Ⅰ個体数）'!$N$31:$N$231=グラフ!$A13)*('入力フォーム（Ⅰ個体数）'!$D$31:$D$231=グラフ!R$4)*('入力フォーム（Ⅰ個体数）'!$G$31:$G$231)),""),"")</f>
        <v/>
      </c>
      <c r="S13" s="5" t="str">
        <f>IF($A13&lt;&gt;"",IF(S$4&lt;&gt;"",SUMPRODUCT(('入力フォーム（Ⅰ個体数）'!$N$31:$N$231=グラフ!$A13)*('入力フォーム（Ⅰ個体数）'!$D$31:$D$231=グラフ!S$4)*('入力フォーム（Ⅰ個体数）'!$G$31:$G$231)),""),"")</f>
        <v/>
      </c>
      <c r="T13" s="5" t="str">
        <f>IF($A13&lt;&gt;"",IF(T$4&lt;&gt;"",SUMPRODUCT(('入力フォーム（Ⅰ個体数）'!$N$31:$N$231=グラフ!$A13)*('入力フォーム（Ⅰ個体数）'!$D$31:$D$231=グラフ!T$4)*('入力フォーム（Ⅰ個体数）'!$G$31:$G$231)),""),"")</f>
        <v/>
      </c>
      <c r="U13" s="5" t="str">
        <f>IF($A13&lt;&gt;"",IF(U$4&lt;&gt;"",SUMPRODUCT(('入力フォーム（Ⅰ個体数）'!$N$31:$N$231=グラフ!$A13)*('入力フォーム（Ⅰ個体数）'!$D$31:$D$231=グラフ!U$4)*('入力フォーム（Ⅰ個体数）'!$G$31:$G$231)),""),"")</f>
        <v/>
      </c>
    </row>
    <row r="14" spans="1:21">
      <c r="A14" s="10" t="str">
        <f>IF('入力フォーム（Ⅰ個体数）'!N19&gt;0,'入力フォーム（Ⅰ個体数）'!N19,"")</f>
        <v>-</v>
      </c>
      <c r="B14" s="6">
        <f t="shared" si="1"/>
        <v>0</v>
      </c>
      <c r="C14" s="5" t="str">
        <f>IF($A14&lt;&gt;"",IF(C$4&lt;&gt;"",SUMPRODUCT(('入力フォーム（Ⅰ個体数）'!$N$31:$N$231=グラフ!$A14)*('入力フォーム（Ⅰ個体数）'!$D$31:$D$231=グラフ!C$4)*('入力フォーム（Ⅰ個体数）'!$G$31:$G$231)),""),"")</f>
        <v/>
      </c>
      <c r="D14" s="5" t="str">
        <f>IF($A14&lt;&gt;"",IF(D$4&lt;&gt;"",SUMPRODUCT(('入力フォーム（Ⅰ個体数）'!$N$31:$N$231=グラフ!$A14)*('入力フォーム（Ⅰ個体数）'!$D$31:$D$231=グラフ!D$4)*('入力フォーム（Ⅰ個体数）'!$G$31:$G$231)),""),"")</f>
        <v/>
      </c>
      <c r="E14" s="5" t="str">
        <f>IF($A14&lt;&gt;"",IF(E$4&lt;&gt;"",SUMPRODUCT(('入力フォーム（Ⅰ個体数）'!$N$31:$N$231=グラフ!$A14)*('入力フォーム（Ⅰ個体数）'!$D$31:$D$231=グラフ!E$4)*('入力フォーム（Ⅰ個体数）'!$G$31:$G$231)),""),"")</f>
        <v/>
      </c>
      <c r="F14" s="5" t="str">
        <f>IF($A14&lt;&gt;"",IF(F$4&lt;&gt;"",SUMPRODUCT(('入力フォーム（Ⅰ個体数）'!$N$31:$N$231=グラフ!$A14)*('入力フォーム（Ⅰ個体数）'!$D$31:$D$231=グラフ!F$4)*('入力フォーム（Ⅰ個体数）'!$G$31:$G$231)),""),"")</f>
        <v/>
      </c>
      <c r="G14" s="5" t="str">
        <f>IF($A14&lt;&gt;"",IF(G$4&lt;&gt;"",SUMPRODUCT(('入力フォーム（Ⅰ個体数）'!$N$31:$N$231=グラフ!$A14)*('入力フォーム（Ⅰ個体数）'!$D$31:$D$231=グラフ!G$4)*('入力フォーム（Ⅰ個体数）'!$G$31:$G$231)),""),"")</f>
        <v/>
      </c>
      <c r="H14" s="5" t="str">
        <f>IF($A14&lt;&gt;"",IF(H$4&lt;&gt;"",SUMPRODUCT(('入力フォーム（Ⅰ個体数）'!$N$31:$N$231=グラフ!$A14)*('入力フォーム（Ⅰ個体数）'!$D$31:$D$231=グラフ!H$4)*('入力フォーム（Ⅰ個体数）'!$G$31:$G$231)),""),"")</f>
        <v/>
      </c>
      <c r="I14" s="5" t="str">
        <f>IF($A14&lt;&gt;"",IF(I$4&lt;&gt;"",SUMPRODUCT(('入力フォーム（Ⅰ個体数）'!$N$31:$N$231=グラフ!$A14)*('入力フォーム（Ⅰ個体数）'!$D$31:$D$231=グラフ!I$4)*('入力フォーム（Ⅰ個体数）'!$G$31:$G$231)),""),"")</f>
        <v/>
      </c>
      <c r="J14" s="5" t="str">
        <f>IF($A14&lt;&gt;"",IF(J$4&lt;&gt;"",SUMPRODUCT(('入力フォーム（Ⅰ個体数）'!$N$31:$N$231=グラフ!$A14)*('入力フォーム（Ⅰ個体数）'!$D$31:$D$231=グラフ!J$4)*('入力フォーム（Ⅰ個体数）'!$G$31:$G$231)),""),"")</f>
        <v/>
      </c>
      <c r="K14" s="5" t="str">
        <f>IF($A14&lt;&gt;"",IF(K$4&lt;&gt;"",SUMPRODUCT(('入力フォーム（Ⅰ個体数）'!$N$31:$N$231=グラフ!$A14)*('入力フォーム（Ⅰ個体数）'!$D$31:$D$231=グラフ!K$4)*('入力フォーム（Ⅰ個体数）'!$G$31:$G$231)),""),"")</f>
        <v/>
      </c>
      <c r="L14" s="5" t="str">
        <f>IF($A14&lt;&gt;"",IF(L$4&lt;&gt;"",SUMPRODUCT(('入力フォーム（Ⅰ個体数）'!$N$31:$N$231=グラフ!$A14)*('入力フォーム（Ⅰ個体数）'!$D$31:$D$231=グラフ!L$4)*('入力フォーム（Ⅰ個体数）'!$G$31:$G$231)),""),"")</f>
        <v/>
      </c>
      <c r="M14" s="5" t="str">
        <f>IF($A14&lt;&gt;"",IF(M$4&lt;&gt;"",SUMPRODUCT(('入力フォーム（Ⅰ個体数）'!$N$31:$N$231=グラフ!$A14)*('入力フォーム（Ⅰ個体数）'!$D$31:$D$231=グラフ!M$4)*('入力フォーム（Ⅰ個体数）'!$G$31:$G$231)),""),"")</f>
        <v/>
      </c>
      <c r="N14" s="5" t="str">
        <f>IF($A14&lt;&gt;"",IF(N$4&lt;&gt;"",SUMPRODUCT(('入力フォーム（Ⅰ個体数）'!$N$31:$N$231=グラフ!$A14)*('入力フォーム（Ⅰ個体数）'!$D$31:$D$231=グラフ!N$4)*('入力フォーム（Ⅰ個体数）'!$G$31:$G$231)),""),"")</f>
        <v/>
      </c>
      <c r="O14" s="5" t="str">
        <f>IF($A14&lt;&gt;"",IF(O$4&lt;&gt;"",SUMPRODUCT(('入力フォーム（Ⅰ個体数）'!$N$31:$N$231=グラフ!$A14)*('入力フォーム（Ⅰ個体数）'!$D$31:$D$231=グラフ!O$4)*('入力フォーム（Ⅰ個体数）'!$G$31:$G$231)),""),"")</f>
        <v/>
      </c>
      <c r="P14" s="5" t="str">
        <f>IF($A14&lt;&gt;"",IF(P$4&lt;&gt;"",SUMPRODUCT(('入力フォーム（Ⅰ個体数）'!$N$31:$N$231=グラフ!$A14)*('入力フォーム（Ⅰ個体数）'!$D$31:$D$231=グラフ!P$4)*('入力フォーム（Ⅰ個体数）'!$G$31:$G$231)),""),"")</f>
        <v/>
      </c>
      <c r="Q14" s="5" t="str">
        <f>IF($A14&lt;&gt;"",IF(Q$4&lt;&gt;"",SUMPRODUCT(('入力フォーム（Ⅰ個体数）'!$N$31:$N$231=グラフ!$A14)*('入力フォーム（Ⅰ個体数）'!$D$31:$D$231=グラフ!Q$4)*('入力フォーム（Ⅰ個体数）'!$G$31:$G$231)),""),"")</f>
        <v/>
      </c>
      <c r="R14" s="5" t="str">
        <f>IF($A14&lt;&gt;"",IF(R$4&lt;&gt;"",SUMPRODUCT(('入力フォーム（Ⅰ個体数）'!$N$31:$N$231=グラフ!$A14)*('入力フォーム（Ⅰ個体数）'!$D$31:$D$231=グラフ!R$4)*('入力フォーム（Ⅰ個体数）'!$G$31:$G$231)),""),"")</f>
        <v/>
      </c>
      <c r="S14" s="5" t="str">
        <f>IF($A14&lt;&gt;"",IF(S$4&lt;&gt;"",SUMPRODUCT(('入力フォーム（Ⅰ個体数）'!$N$31:$N$231=グラフ!$A14)*('入力フォーム（Ⅰ個体数）'!$D$31:$D$231=グラフ!S$4)*('入力フォーム（Ⅰ個体数）'!$G$31:$G$231)),""),"")</f>
        <v/>
      </c>
      <c r="T14" s="5" t="str">
        <f>IF($A14&lt;&gt;"",IF(T$4&lt;&gt;"",SUMPRODUCT(('入力フォーム（Ⅰ個体数）'!$N$31:$N$231=グラフ!$A14)*('入力フォーム（Ⅰ個体数）'!$D$31:$D$231=グラフ!T$4)*('入力フォーム（Ⅰ個体数）'!$G$31:$G$231)),""),"")</f>
        <v/>
      </c>
      <c r="U14" s="5" t="str">
        <f>IF($A14&lt;&gt;"",IF(U$4&lt;&gt;"",SUMPRODUCT(('入力フォーム（Ⅰ個体数）'!$N$31:$N$231=グラフ!$A14)*('入力フォーム（Ⅰ個体数）'!$D$31:$D$231=グラフ!U$4)*('入力フォーム（Ⅰ個体数）'!$G$31:$G$231)),""),"")</f>
        <v/>
      </c>
    </row>
    <row r="15" spans="1:21">
      <c r="A15" s="10" t="str">
        <f>IF('入力フォーム（Ⅰ個体数）'!N20&gt;0,'入力フォーム（Ⅰ個体数）'!N20,"")</f>
        <v>-</v>
      </c>
      <c r="B15" s="6">
        <f t="shared" si="1"/>
        <v>0</v>
      </c>
      <c r="C15" s="5" t="str">
        <f>IF($A15&lt;&gt;"",IF(C$4&lt;&gt;"",SUMPRODUCT(('入力フォーム（Ⅰ個体数）'!$N$31:$N$231=グラフ!$A15)*('入力フォーム（Ⅰ個体数）'!$D$31:$D$231=グラフ!C$4)*('入力フォーム（Ⅰ個体数）'!$G$31:$G$231)),""),"")</f>
        <v/>
      </c>
      <c r="D15" s="5" t="str">
        <f>IF($A15&lt;&gt;"",IF(D$4&lt;&gt;"",SUMPRODUCT(('入力フォーム（Ⅰ個体数）'!$N$31:$N$231=グラフ!$A15)*('入力フォーム（Ⅰ個体数）'!$D$31:$D$231=グラフ!D$4)*('入力フォーム（Ⅰ個体数）'!$G$31:$G$231)),""),"")</f>
        <v/>
      </c>
      <c r="E15" s="5" t="str">
        <f>IF($A15&lt;&gt;"",IF(E$4&lt;&gt;"",SUMPRODUCT(('入力フォーム（Ⅰ個体数）'!$N$31:$N$231=グラフ!$A15)*('入力フォーム（Ⅰ個体数）'!$D$31:$D$231=グラフ!E$4)*('入力フォーム（Ⅰ個体数）'!$G$31:$G$231)),""),"")</f>
        <v/>
      </c>
      <c r="F15" s="5" t="str">
        <f>IF($A15&lt;&gt;"",IF(F$4&lt;&gt;"",SUMPRODUCT(('入力フォーム（Ⅰ個体数）'!$N$31:$N$231=グラフ!$A15)*('入力フォーム（Ⅰ個体数）'!$D$31:$D$231=グラフ!F$4)*('入力フォーム（Ⅰ個体数）'!$G$31:$G$231)),""),"")</f>
        <v/>
      </c>
      <c r="G15" s="5" t="str">
        <f>IF($A15&lt;&gt;"",IF(G$4&lt;&gt;"",SUMPRODUCT(('入力フォーム（Ⅰ個体数）'!$N$31:$N$231=グラフ!$A15)*('入力フォーム（Ⅰ個体数）'!$D$31:$D$231=グラフ!G$4)*('入力フォーム（Ⅰ個体数）'!$G$31:$G$231)),""),"")</f>
        <v/>
      </c>
      <c r="H15" s="5" t="str">
        <f>IF($A15&lt;&gt;"",IF(H$4&lt;&gt;"",SUMPRODUCT(('入力フォーム（Ⅰ個体数）'!$N$31:$N$231=グラフ!$A15)*('入力フォーム（Ⅰ個体数）'!$D$31:$D$231=グラフ!H$4)*('入力フォーム（Ⅰ個体数）'!$G$31:$G$231)),""),"")</f>
        <v/>
      </c>
      <c r="I15" s="5" t="str">
        <f>IF($A15&lt;&gt;"",IF(I$4&lt;&gt;"",SUMPRODUCT(('入力フォーム（Ⅰ個体数）'!$N$31:$N$231=グラフ!$A15)*('入力フォーム（Ⅰ個体数）'!$D$31:$D$231=グラフ!I$4)*('入力フォーム（Ⅰ個体数）'!$G$31:$G$231)),""),"")</f>
        <v/>
      </c>
      <c r="J15" s="5" t="str">
        <f>IF($A15&lt;&gt;"",IF(J$4&lt;&gt;"",SUMPRODUCT(('入力フォーム（Ⅰ個体数）'!$N$31:$N$231=グラフ!$A15)*('入力フォーム（Ⅰ個体数）'!$D$31:$D$231=グラフ!J$4)*('入力フォーム（Ⅰ個体数）'!$G$31:$G$231)),""),"")</f>
        <v/>
      </c>
      <c r="K15" s="5" t="str">
        <f>IF($A15&lt;&gt;"",IF(K$4&lt;&gt;"",SUMPRODUCT(('入力フォーム（Ⅰ個体数）'!$N$31:$N$231=グラフ!$A15)*('入力フォーム（Ⅰ個体数）'!$D$31:$D$231=グラフ!K$4)*('入力フォーム（Ⅰ個体数）'!$G$31:$G$231)),""),"")</f>
        <v/>
      </c>
      <c r="L15" s="5" t="str">
        <f>IF($A15&lt;&gt;"",IF(L$4&lt;&gt;"",SUMPRODUCT(('入力フォーム（Ⅰ個体数）'!$N$31:$N$231=グラフ!$A15)*('入力フォーム（Ⅰ個体数）'!$D$31:$D$231=グラフ!L$4)*('入力フォーム（Ⅰ個体数）'!$G$31:$G$231)),""),"")</f>
        <v/>
      </c>
      <c r="M15" s="5" t="str">
        <f>IF($A15&lt;&gt;"",IF(M$4&lt;&gt;"",SUMPRODUCT(('入力フォーム（Ⅰ個体数）'!$N$31:$N$231=グラフ!$A15)*('入力フォーム（Ⅰ個体数）'!$D$31:$D$231=グラフ!M$4)*('入力フォーム（Ⅰ個体数）'!$G$31:$G$231)),""),"")</f>
        <v/>
      </c>
      <c r="N15" s="5" t="str">
        <f>IF($A15&lt;&gt;"",IF(N$4&lt;&gt;"",SUMPRODUCT(('入力フォーム（Ⅰ個体数）'!$N$31:$N$231=グラフ!$A15)*('入力フォーム（Ⅰ個体数）'!$D$31:$D$231=グラフ!N$4)*('入力フォーム（Ⅰ個体数）'!$G$31:$G$231)),""),"")</f>
        <v/>
      </c>
      <c r="O15" s="5" t="str">
        <f>IF($A15&lt;&gt;"",IF(O$4&lt;&gt;"",SUMPRODUCT(('入力フォーム（Ⅰ個体数）'!$N$31:$N$231=グラフ!$A15)*('入力フォーム（Ⅰ個体数）'!$D$31:$D$231=グラフ!O$4)*('入力フォーム（Ⅰ個体数）'!$G$31:$G$231)),""),"")</f>
        <v/>
      </c>
      <c r="P15" s="5" t="str">
        <f>IF($A15&lt;&gt;"",IF(P$4&lt;&gt;"",SUMPRODUCT(('入力フォーム（Ⅰ個体数）'!$N$31:$N$231=グラフ!$A15)*('入力フォーム（Ⅰ個体数）'!$D$31:$D$231=グラフ!P$4)*('入力フォーム（Ⅰ個体数）'!$G$31:$G$231)),""),"")</f>
        <v/>
      </c>
      <c r="Q15" s="5" t="str">
        <f>IF($A15&lt;&gt;"",IF(Q$4&lt;&gt;"",SUMPRODUCT(('入力フォーム（Ⅰ個体数）'!$N$31:$N$231=グラフ!$A15)*('入力フォーム（Ⅰ個体数）'!$D$31:$D$231=グラフ!Q$4)*('入力フォーム（Ⅰ個体数）'!$G$31:$G$231)),""),"")</f>
        <v/>
      </c>
      <c r="R15" s="5" t="str">
        <f>IF($A15&lt;&gt;"",IF(R$4&lt;&gt;"",SUMPRODUCT(('入力フォーム（Ⅰ個体数）'!$N$31:$N$231=グラフ!$A15)*('入力フォーム（Ⅰ個体数）'!$D$31:$D$231=グラフ!R$4)*('入力フォーム（Ⅰ個体数）'!$G$31:$G$231)),""),"")</f>
        <v/>
      </c>
      <c r="S15" s="5" t="str">
        <f>IF($A15&lt;&gt;"",IF(S$4&lt;&gt;"",SUMPRODUCT(('入力フォーム（Ⅰ個体数）'!$N$31:$N$231=グラフ!$A15)*('入力フォーム（Ⅰ個体数）'!$D$31:$D$231=グラフ!S$4)*('入力フォーム（Ⅰ個体数）'!$G$31:$G$231)),""),"")</f>
        <v/>
      </c>
      <c r="T15" s="5" t="str">
        <f>IF($A15&lt;&gt;"",IF(T$4&lt;&gt;"",SUMPRODUCT(('入力フォーム（Ⅰ個体数）'!$N$31:$N$231=グラフ!$A15)*('入力フォーム（Ⅰ個体数）'!$D$31:$D$231=グラフ!T$4)*('入力フォーム（Ⅰ個体数）'!$G$31:$G$231)),""),"")</f>
        <v/>
      </c>
      <c r="U15" s="5" t="str">
        <f>IF($A15&lt;&gt;"",IF(U$4&lt;&gt;"",SUMPRODUCT(('入力フォーム（Ⅰ個体数）'!$N$31:$N$231=グラフ!$A15)*('入力フォーム（Ⅰ個体数）'!$D$31:$D$231=グラフ!U$4)*('入力フォーム（Ⅰ個体数）'!$G$31:$G$231)),""),"")</f>
        <v/>
      </c>
    </row>
    <row r="16" spans="1:21">
      <c r="A16" s="10" t="str">
        <f>IF('入力フォーム（Ⅰ個体数）'!N21&gt;0,'入力フォーム（Ⅰ個体数）'!N21,"")</f>
        <v>-</v>
      </c>
      <c r="B16" s="6">
        <f t="shared" si="1"/>
        <v>0</v>
      </c>
      <c r="C16" s="5" t="str">
        <f>IF($A16&lt;&gt;"",IF(C$4&lt;&gt;"",SUMPRODUCT(('入力フォーム（Ⅰ個体数）'!$N$31:$N$231=グラフ!$A16)*('入力フォーム（Ⅰ個体数）'!$D$31:$D$231=グラフ!C$4)*('入力フォーム（Ⅰ個体数）'!$G$31:$G$231)),""),"")</f>
        <v/>
      </c>
      <c r="D16" s="5" t="str">
        <f>IF($A16&lt;&gt;"",IF(D$4&lt;&gt;"",SUMPRODUCT(('入力フォーム（Ⅰ個体数）'!$N$31:$N$231=グラフ!$A16)*('入力フォーム（Ⅰ個体数）'!$D$31:$D$231=グラフ!D$4)*('入力フォーム（Ⅰ個体数）'!$G$31:$G$231)),""),"")</f>
        <v/>
      </c>
      <c r="E16" s="5" t="str">
        <f>IF($A16&lt;&gt;"",IF(E$4&lt;&gt;"",SUMPRODUCT(('入力フォーム（Ⅰ個体数）'!$N$31:$N$231=グラフ!$A16)*('入力フォーム（Ⅰ個体数）'!$D$31:$D$231=グラフ!E$4)*('入力フォーム（Ⅰ個体数）'!$G$31:$G$231)),""),"")</f>
        <v/>
      </c>
      <c r="F16" s="5" t="str">
        <f>IF($A16&lt;&gt;"",IF(F$4&lt;&gt;"",SUMPRODUCT(('入力フォーム（Ⅰ個体数）'!$N$31:$N$231=グラフ!$A16)*('入力フォーム（Ⅰ個体数）'!$D$31:$D$231=グラフ!F$4)*('入力フォーム（Ⅰ個体数）'!$G$31:$G$231)),""),"")</f>
        <v/>
      </c>
      <c r="G16" s="5" t="str">
        <f>IF($A16&lt;&gt;"",IF(G$4&lt;&gt;"",SUMPRODUCT(('入力フォーム（Ⅰ個体数）'!$N$31:$N$231=グラフ!$A16)*('入力フォーム（Ⅰ個体数）'!$D$31:$D$231=グラフ!G$4)*('入力フォーム（Ⅰ個体数）'!$G$31:$G$231)),""),"")</f>
        <v/>
      </c>
      <c r="H16" s="5" t="str">
        <f>IF($A16&lt;&gt;"",IF(H$4&lt;&gt;"",SUMPRODUCT(('入力フォーム（Ⅰ個体数）'!$N$31:$N$231=グラフ!$A16)*('入力フォーム（Ⅰ個体数）'!$D$31:$D$231=グラフ!H$4)*('入力フォーム（Ⅰ個体数）'!$G$31:$G$231)),""),"")</f>
        <v/>
      </c>
      <c r="I16" s="5" t="str">
        <f>IF($A16&lt;&gt;"",IF(I$4&lt;&gt;"",SUMPRODUCT(('入力フォーム（Ⅰ個体数）'!$N$31:$N$231=グラフ!$A16)*('入力フォーム（Ⅰ個体数）'!$D$31:$D$231=グラフ!I$4)*('入力フォーム（Ⅰ個体数）'!$G$31:$G$231)),""),"")</f>
        <v/>
      </c>
      <c r="J16" s="5" t="str">
        <f>IF($A16&lt;&gt;"",IF(J$4&lt;&gt;"",SUMPRODUCT(('入力フォーム（Ⅰ個体数）'!$N$31:$N$231=グラフ!$A16)*('入力フォーム（Ⅰ個体数）'!$D$31:$D$231=グラフ!J$4)*('入力フォーム（Ⅰ個体数）'!$G$31:$G$231)),""),"")</f>
        <v/>
      </c>
      <c r="K16" s="5" t="str">
        <f>IF($A16&lt;&gt;"",IF(K$4&lt;&gt;"",SUMPRODUCT(('入力フォーム（Ⅰ個体数）'!$N$31:$N$231=グラフ!$A16)*('入力フォーム（Ⅰ個体数）'!$D$31:$D$231=グラフ!K$4)*('入力フォーム（Ⅰ個体数）'!$G$31:$G$231)),""),"")</f>
        <v/>
      </c>
      <c r="L16" s="5" t="str">
        <f>IF($A16&lt;&gt;"",IF(L$4&lt;&gt;"",SUMPRODUCT(('入力フォーム（Ⅰ個体数）'!$N$31:$N$231=グラフ!$A16)*('入力フォーム（Ⅰ個体数）'!$D$31:$D$231=グラフ!L$4)*('入力フォーム（Ⅰ個体数）'!$G$31:$G$231)),""),"")</f>
        <v/>
      </c>
      <c r="M16" s="5" t="str">
        <f>IF($A16&lt;&gt;"",IF(M$4&lt;&gt;"",SUMPRODUCT(('入力フォーム（Ⅰ個体数）'!$N$31:$N$231=グラフ!$A16)*('入力フォーム（Ⅰ個体数）'!$D$31:$D$231=グラフ!M$4)*('入力フォーム（Ⅰ個体数）'!$G$31:$G$231)),""),"")</f>
        <v/>
      </c>
      <c r="N16" s="5" t="str">
        <f>IF($A16&lt;&gt;"",IF(N$4&lt;&gt;"",SUMPRODUCT(('入力フォーム（Ⅰ個体数）'!$N$31:$N$231=グラフ!$A16)*('入力フォーム（Ⅰ個体数）'!$D$31:$D$231=グラフ!N$4)*('入力フォーム（Ⅰ個体数）'!$G$31:$G$231)),""),"")</f>
        <v/>
      </c>
      <c r="O16" s="5" t="str">
        <f>IF($A16&lt;&gt;"",IF(O$4&lt;&gt;"",SUMPRODUCT(('入力フォーム（Ⅰ個体数）'!$N$31:$N$231=グラフ!$A16)*('入力フォーム（Ⅰ個体数）'!$D$31:$D$231=グラフ!O$4)*('入力フォーム（Ⅰ個体数）'!$G$31:$G$231)),""),"")</f>
        <v/>
      </c>
      <c r="P16" s="5" t="str">
        <f>IF($A16&lt;&gt;"",IF(P$4&lt;&gt;"",SUMPRODUCT(('入力フォーム（Ⅰ個体数）'!$N$31:$N$231=グラフ!$A16)*('入力フォーム（Ⅰ個体数）'!$D$31:$D$231=グラフ!P$4)*('入力フォーム（Ⅰ個体数）'!$G$31:$G$231)),""),"")</f>
        <v/>
      </c>
      <c r="Q16" s="5" t="str">
        <f>IF($A16&lt;&gt;"",IF(Q$4&lt;&gt;"",SUMPRODUCT(('入力フォーム（Ⅰ個体数）'!$N$31:$N$231=グラフ!$A16)*('入力フォーム（Ⅰ個体数）'!$D$31:$D$231=グラフ!Q$4)*('入力フォーム（Ⅰ個体数）'!$G$31:$G$231)),""),"")</f>
        <v/>
      </c>
      <c r="R16" s="5" t="str">
        <f>IF($A16&lt;&gt;"",IF(R$4&lt;&gt;"",SUMPRODUCT(('入力フォーム（Ⅰ個体数）'!$N$31:$N$231=グラフ!$A16)*('入力フォーム（Ⅰ個体数）'!$D$31:$D$231=グラフ!R$4)*('入力フォーム（Ⅰ個体数）'!$G$31:$G$231)),""),"")</f>
        <v/>
      </c>
      <c r="S16" s="5" t="str">
        <f>IF($A16&lt;&gt;"",IF(S$4&lt;&gt;"",SUMPRODUCT(('入力フォーム（Ⅰ個体数）'!$N$31:$N$231=グラフ!$A16)*('入力フォーム（Ⅰ個体数）'!$D$31:$D$231=グラフ!S$4)*('入力フォーム（Ⅰ個体数）'!$G$31:$G$231)),""),"")</f>
        <v/>
      </c>
      <c r="T16" s="5" t="str">
        <f>IF($A16&lt;&gt;"",IF(T$4&lt;&gt;"",SUMPRODUCT(('入力フォーム（Ⅰ個体数）'!$N$31:$N$231=グラフ!$A16)*('入力フォーム（Ⅰ個体数）'!$D$31:$D$231=グラフ!T$4)*('入力フォーム（Ⅰ個体数）'!$G$31:$G$231)),""),"")</f>
        <v/>
      </c>
      <c r="U16" s="5" t="str">
        <f>IF($A16&lt;&gt;"",IF(U$4&lt;&gt;"",SUMPRODUCT(('入力フォーム（Ⅰ個体数）'!$N$31:$N$231=グラフ!$A16)*('入力フォーム（Ⅰ個体数）'!$D$31:$D$231=グラフ!U$4)*('入力フォーム（Ⅰ個体数）'!$G$31:$G$231)),""),"")</f>
        <v/>
      </c>
    </row>
    <row r="17" spans="1:21">
      <c r="A17" s="10" t="str">
        <f>IF('入力フォーム（Ⅰ個体数）'!N22&gt;0,'入力フォーム（Ⅰ個体数）'!N22,"")</f>
        <v>-</v>
      </c>
      <c r="B17" s="6">
        <f t="shared" si="1"/>
        <v>0</v>
      </c>
      <c r="C17" s="5" t="str">
        <f>IF($A17&lt;&gt;"",IF(C$4&lt;&gt;"",SUMPRODUCT(('入力フォーム（Ⅰ個体数）'!$N$31:$N$231=グラフ!$A17)*('入力フォーム（Ⅰ個体数）'!$D$31:$D$231=グラフ!C$4)*('入力フォーム（Ⅰ個体数）'!$G$31:$G$231)),""),"")</f>
        <v/>
      </c>
      <c r="D17" s="5" t="str">
        <f>IF($A17&lt;&gt;"",IF(D$4&lt;&gt;"",SUMPRODUCT(('入力フォーム（Ⅰ個体数）'!$N$31:$N$231=グラフ!$A17)*('入力フォーム（Ⅰ個体数）'!$D$31:$D$231=グラフ!D$4)*('入力フォーム（Ⅰ個体数）'!$G$31:$G$231)),""),"")</f>
        <v/>
      </c>
      <c r="E17" s="5" t="str">
        <f>IF($A17&lt;&gt;"",IF(E$4&lt;&gt;"",SUMPRODUCT(('入力フォーム（Ⅰ個体数）'!$N$31:$N$231=グラフ!$A17)*('入力フォーム（Ⅰ個体数）'!$D$31:$D$231=グラフ!E$4)*('入力フォーム（Ⅰ個体数）'!$G$31:$G$231)),""),"")</f>
        <v/>
      </c>
      <c r="F17" s="5" t="str">
        <f>IF($A17&lt;&gt;"",IF(F$4&lt;&gt;"",SUMPRODUCT(('入力フォーム（Ⅰ個体数）'!$N$31:$N$231=グラフ!$A17)*('入力フォーム（Ⅰ個体数）'!$D$31:$D$231=グラフ!F$4)*('入力フォーム（Ⅰ個体数）'!$G$31:$G$231)),""),"")</f>
        <v/>
      </c>
      <c r="G17" s="5" t="str">
        <f>IF($A17&lt;&gt;"",IF(G$4&lt;&gt;"",SUMPRODUCT(('入力フォーム（Ⅰ個体数）'!$N$31:$N$231=グラフ!$A17)*('入力フォーム（Ⅰ個体数）'!$D$31:$D$231=グラフ!G$4)*('入力フォーム（Ⅰ個体数）'!$G$31:$G$231)),""),"")</f>
        <v/>
      </c>
      <c r="H17" s="5" t="str">
        <f>IF($A17&lt;&gt;"",IF(H$4&lt;&gt;"",SUMPRODUCT(('入力フォーム（Ⅰ個体数）'!$N$31:$N$231=グラフ!$A17)*('入力フォーム（Ⅰ個体数）'!$D$31:$D$231=グラフ!H$4)*('入力フォーム（Ⅰ個体数）'!$G$31:$G$231)),""),"")</f>
        <v/>
      </c>
      <c r="I17" s="5" t="str">
        <f>IF($A17&lt;&gt;"",IF(I$4&lt;&gt;"",SUMPRODUCT(('入力フォーム（Ⅰ個体数）'!$N$31:$N$231=グラフ!$A17)*('入力フォーム（Ⅰ個体数）'!$D$31:$D$231=グラフ!I$4)*('入力フォーム（Ⅰ個体数）'!$G$31:$G$231)),""),"")</f>
        <v/>
      </c>
      <c r="J17" s="5" t="str">
        <f>IF($A17&lt;&gt;"",IF(J$4&lt;&gt;"",SUMPRODUCT(('入力フォーム（Ⅰ個体数）'!$N$31:$N$231=グラフ!$A17)*('入力フォーム（Ⅰ個体数）'!$D$31:$D$231=グラフ!J$4)*('入力フォーム（Ⅰ個体数）'!$G$31:$G$231)),""),"")</f>
        <v/>
      </c>
      <c r="K17" s="5" t="str">
        <f>IF($A17&lt;&gt;"",IF(K$4&lt;&gt;"",SUMPRODUCT(('入力フォーム（Ⅰ個体数）'!$N$31:$N$231=グラフ!$A17)*('入力フォーム（Ⅰ個体数）'!$D$31:$D$231=グラフ!K$4)*('入力フォーム（Ⅰ個体数）'!$G$31:$G$231)),""),"")</f>
        <v/>
      </c>
      <c r="L17" s="5" t="str">
        <f>IF($A17&lt;&gt;"",IF(L$4&lt;&gt;"",SUMPRODUCT(('入力フォーム（Ⅰ個体数）'!$N$31:$N$231=グラフ!$A17)*('入力フォーム（Ⅰ個体数）'!$D$31:$D$231=グラフ!L$4)*('入力フォーム（Ⅰ個体数）'!$G$31:$G$231)),""),"")</f>
        <v/>
      </c>
      <c r="M17" s="5" t="str">
        <f>IF($A17&lt;&gt;"",IF(M$4&lt;&gt;"",SUMPRODUCT(('入力フォーム（Ⅰ個体数）'!$N$31:$N$231=グラフ!$A17)*('入力フォーム（Ⅰ個体数）'!$D$31:$D$231=グラフ!M$4)*('入力フォーム（Ⅰ個体数）'!$G$31:$G$231)),""),"")</f>
        <v/>
      </c>
      <c r="N17" s="5" t="str">
        <f>IF($A17&lt;&gt;"",IF(N$4&lt;&gt;"",SUMPRODUCT(('入力フォーム（Ⅰ個体数）'!$N$31:$N$231=グラフ!$A17)*('入力フォーム（Ⅰ個体数）'!$D$31:$D$231=グラフ!N$4)*('入力フォーム（Ⅰ個体数）'!$G$31:$G$231)),""),"")</f>
        <v/>
      </c>
      <c r="O17" s="5" t="str">
        <f>IF($A17&lt;&gt;"",IF(O$4&lt;&gt;"",SUMPRODUCT(('入力フォーム（Ⅰ個体数）'!$N$31:$N$231=グラフ!$A17)*('入力フォーム（Ⅰ個体数）'!$D$31:$D$231=グラフ!O$4)*('入力フォーム（Ⅰ個体数）'!$G$31:$G$231)),""),"")</f>
        <v/>
      </c>
      <c r="P17" s="5" t="str">
        <f>IF($A17&lt;&gt;"",IF(P$4&lt;&gt;"",SUMPRODUCT(('入力フォーム（Ⅰ個体数）'!$N$31:$N$231=グラフ!$A17)*('入力フォーム（Ⅰ個体数）'!$D$31:$D$231=グラフ!P$4)*('入力フォーム（Ⅰ個体数）'!$G$31:$G$231)),""),"")</f>
        <v/>
      </c>
      <c r="Q17" s="5" t="str">
        <f>IF($A17&lt;&gt;"",IF(Q$4&lt;&gt;"",SUMPRODUCT(('入力フォーム（Ⅰ個体数）'!$N$31:$N$231=グラフ!$A17)*('入力フォーム（Ⅰ個体数）'!$D$31:$D$231=グラフ!Q$4)*('入力フォーム（Ⅰ個体数）'!$G$31:$G$231)),""),"")</f>
        <v/>
      </c>
      <c r="R17" s="5" t="str">
        <f>IF($A17&lt;&gt;"",IF(R$4&lt;&gt;"",SUMPRODUCT(('入力フォーム（Ⅰ個体数）'!$N$31:$N$231=グラフ!$A17)*('入力フォーム（Ⅰ個体数）'!$D$31:$D$231=グラフ!R$4)*('入力フォーム（Ⅰ個体数）'!$G$31:$G$231)),""),"")</f>
        <v/>
      </c>
      <c r="S17" s="5" t="str">
        <f>IF($A17&lt;&gt;"",IF(S$4&lt;&gt;"",SUMPRODUCT(('入力フォーム（Ⅰ個体数）'!$N$31:$N$231=グラフ!$A17)*('入力フォーム（Ⅰ個体数）'!$D$31:$D$231=グラフ!S$4)*('入力フォーム（Ⅰ個体数）'!$G$31:$G$231)),""),"")</f>
        <v/>
      </c>
      <c r="T17" s="5" t="str">
        <f>IF($A17&lt;&gt;"",IF(T$4&lt;&gt;"",SUMPRODUCT(('入力フォーム（Ⅰ個体数）'!$N$31:$N$231=グラフ!$A17)*('入力フォーム（Ⅰ個体数）'!$D$31:$D$231=グラフ!T$4)*('入力フォーム（Ⅰ個体数）'!$G$31:$G$231)),""),"")</f>
        <v/>
      </c>
      <c r="U17" s="5" t="str">
        <f>IF($A17&lt;&gt;"",IF(U$4&lt;&gt;"",SUMPRODUCT(('入力フォーム（Ⅰ個体数）'!$N$31:$N$231=グラフ!$A17)*('入力フォーム（Ⅰ個体数）'!$D$31:$D$231=グラフ!U$4)*('入力フォーム（Ⅰ個体数）'!$G$31:$G$231)),""),"")</f>
        <v/>
      </c>
    </row>
    <row r="18" spans="1:21">
      <c r="A18" s="10" t="str">
        <f>IF('入力フォーム（Ⅰ個体数）'!N23&gt;0,'入力フォーム（Ⅰ個体数）'!N23,"")</f>
        <v>-</v>
      </c>
      <c r="B18" s="6">
        <f t="shared" si="1"/>
        <v>0</v>
      </c>
      <c r="C18" s="5" t="str">
        <f>IF($A18&lt;&gt;"",IF(C$4&lt;&gt;"",SUMPRODUCT(('入力フォーム（Ⅰ個体数）'!$N$31:$N$231=グラフ!$A18)*('入力フォーム（Ⅰ個体数）'!$D$31:$D$231=グラフ!C$4)*('入力フォーム（Ⅰ個体数）'!$G$31:$G$231)),""),"")</f>
        <v/>
      </c>
      <c r="D18" s="5" t="str">
        <f>IF($A18&lt;&gt;"",IF(D$4&lt;&gt;"",SUMPRODUCT(('入力フォーム（Ⅰ個体数）'!$N$31:$N$231=グラフ!$A18)*('入力フォーム（Ⅰ個体数）'!$D$31:$D$231=グラフ!D$4)*('入力フォーム（Ⅰ個体数）'!$G$31:$G$231)),""),"")</f>
        <v/>
      </c>
      <c r="E18" s="5" t="str">
        <f>IF($A18&lt;&gt;"",IF(E$4&lt;&gt;"",SUMPRODUCT(('入力フォーム（Ⅰ個体数）'!$N$31:$N$231=グラフ!$A18)*('入力フォーム（Ⅰ個体数）'!$D$31:$D$231=グラフ!E$4)*('入力フォーム（Ⅰ個体数）'!$G$31:$G$231)),""),"")</f>
        <v/>
      </c>
      <c r="F18" s="5" t="str">
        <f>IF($A18&lt;&gt;"",IF(F$4&lt;&gt;"",SUMPRODUCT(('入力フォーム（Ⅰ個体数）'!$N$31:$N$231=グラフ!$A18)*('入力フォーム（Ⅰ個体数）'!$D$31:$D$231=グラフ!F$4)*('入力フォーム（Ⅰ個体数）'!$G$31:$G$231)),""),"")</f>
        <v/>
      </c>
      <c r="G18" s="5" t="str">
        <f>IF($A18&lt;&gt;"",IF(G$4&lt;&gt;"",SUMPRODUCT(('入力フォーム（Ⅰ個体数）'!$N$31:$N$231=グラフ!$A18)*('入力フォーム（Ⅰ個体数）'!$D$31:$D$231=グラフ!G$4)*('入力フォーム（Ⅰ個体数）'!$G$31:$G$231)),""),"")</f>
        <v/>
      </c>
      <c r="H18" s="5" t="str">
        <f>IF($A18&lt;&gt;"",IF(H$4&lt;&gt;"",SUMPRODUCT(('入力フォーム（Ⅰ個体数）'!$N$31:$N$231=グラフ!$A18)*('入力フォーム（Ⅰ個体数）'!$D$31:$D$231=グラフ!H$4)*('入力フォーム（Ⅰ個体数）'!$G$31:$G$231)),""),"")</f>
        <v/>
      </c>
      <c r="I18" s="5" t="str">
        <f>IF($A18&lt;&gt;"",IF(I$4&lt;&gt;"",SUMPRODUCT(('入力フォーム（Ⅰ個体数）'!$N$31:$N$231=グラフ!$A18)*('入力フォーム（Ⅰ個体数）'!$D$31:$D$231=グラフ!I$4)*('入力フォーム（Ⅰ個体数）'!$G$31:$G$231)),""),"")</f>
        <v/>
      </c>
      <c r="J18" s="5" t="str">
        <f>IF($A18&lt;&gt;"",IF(J$4&lt;&gt;"",SUMPRODUCT(('入力フォーム（Ⅰ個体数）'!$N$31:$N$231=グラフ!$A18)*('入力フォーム（Ⅰ個体数）'!$D$31:$D$231=グラフ!J$4)*('入力フォーム（Ⅰ個体数）'!$G$31:$G$231)),""),"")</f>
        <v/>
      </c>
      <c r="K18" s="5" t="str">
        <f>IF($A18&lt;&gt;"",IF(K$4&lt;&gt;"",SUMPRODUCT(('入力フォーム（Ⅰ個体数）'!$N$31:$N$231=グラフ!$A18)*('入力フォーム（Ⅰ個体数）'!$D$31:$D$231=グラフ!K$4)*('入力フォーム（Ⅰ個体数）'!$G$31:$G$231)),""),"")</f>
        <v/>
      </c>
      <c r="L18" s="5" t="str">
        <f>IF($A18&lt;&gt;"",IF(L$4&lt;&gt;"",SUMPRODUCT(('入力フォーム（Ⅰ個体数）'!$N$31:$N$231=グラフ!$A18)*('入力フォーム（Ⅰ個体数）'!$D$31:$D$231=グラフ!L$4)*('入力フォーム（Ⅰ個体数）'!$G$31:$G$231)),""),"")</f>
        <v/>
      </c>
      <c r="M18" s="5" t="str">
        <f>IF($A18&lt;&gt;"",IF(M$4&lt;&gt;"",SUMPRODUCT(('入力フォーム（Ⅰ個体数）'!$N$31:$N$231=グラフ!$A18)*('入力フォーム（Ⅰ個体数）'!$D$31:$D$231=グラフ!M$4)*('入力フォーム（Ⅰ個体数）'!$G$31:$G$231)),""),"")</f>
        <v/>
      </c>
      <c r="N18" s="5" t="str">
        <f>IF($A18&lt;&gt;"",IF(N$4&lt;&gt;"",SUMPRODUCT(('入力フォーム（Ⅰ個体数）'!$N$31:$N$231=グラフ!$A18)*('入力フォーム（Ⅰ個体数）'!$D$31:$D$231=グラフ!N$4)*('入力フォーム（Ⅰ個体数）'!$G$31:$G$231)),""),"")</f>
        <v/>
      </c>
      <c r="O18" s="5" t="str">
        <f>IF($A18&lt;&gt;"",IF(O$4&lt;&gt;"",SUMPRODUCT(('入力フォーム（Ⅰ個体数）'!$N$31:$N$231=グラフ!$A18)*('入力フォーム（Ⅰ個体数）'!$D$31:$D$231=グラフ!O$4)*('入力フォーム（Ⅰ個体数）'!$G$31:$G$231)),""),"")</f>
        <v/>
      </c>
      <c r="P18" s="5" t="str">
        <f>IF($A18&lt;&gt;"",IF(P$4&lt;&gt;"",SUMPRODUCT(('入力フォーム（Ⅰ個体数）'!$N$31:$N$231=グラフ!$A18)*('入力フォーム（Ⅰ個体数）'!$D$31:$D$231=グラフ!P$4)*('入力フォーム（Ⅰ個体数）'!$G$31:$G$231)),""),"")</f>
        <v/>
      </c>
      <c r="Q18" s="5" t="str">
        <f>IF($A18&lt;&gt;"",IF(Q$4&lt;&gt;"",SUMPRODUCT(('入力フォーム（Ⅰ個体数）'!$N$31:$N$231=グラフ!$A18)*('入力フォーム（Ⅰ個体数）'!$D$31:$D$231=グラフ!Q$4)*('入力フォーム（Ⅰ個体数）'!$G$31:$G$231)),""),"")</f>
        <v/>
      </c>
      <c r="R18" s="5" t="str">
        <f>IF($A18&lt;&gt;"",IF(R$4&lt;&gt;"",SUMPRODUCT(('入力フォーム（Ⅰ個体数）'!$N$31:$N$231=グラフ!$A18)*('入力フォーム（Ⅰ個体数）'!$D$31:$D$231=グラフ!R$4)*('入力フォーム（Ⅰ個体数）'!$G$31:$G$231)),""),"")</f>
        <v/>
      </c>
      <c r="S18" s="5" t="str">
        <f>IF($A18&lt;&gt;"",IF(S$4&lt;&gt;"",SUMPRODUCT(('入力フォーム（Ⅰ個体数）'!$N$31:$N$231=グラフ!$A18)*('入力フォーム（Ⅰ個体数）'!$D$31:$D$231=グラフ!S$4)*('入力フォーム（Ⅰ個体数）'!$G$31:$G$231)),""),"")</f>
        <v/>
      </c>
      <c r="T18" s="5" t="str">
        <f>IF($A18&lt;&gt;"",IF(T$4&lt;&gt;"",SUMPRODUCT(('入力フォーム（Ⅰ個体数）'!$N$31:$N$231=グラフ!$A18)*('入力フォーム（Ⅰ個体数）'!$D$31:$D$231=グラフ!T$4)*('入力フォーム（Ⅰ個体数）'!$G$31:$G$231)),""),"")</f>
        <v/>
      </c>
      <c r="U18" s="5" t="str">
        <f>IF($A18&lt;&gt;"",IF(U$4&lt;&gt;"",SUMPRODUCT(('入力フォーム（Ⅰ個体数）'!$N$31:$N$231=グラフ!$A18)*('入力フォーム（Ⅰ個体数）'!$D$31:$D$231=グラフ!U$4)*('入力フォーム（Ⅰ個体数）'!$G$31:$G$231)),""),"")</f>
        <v/>
      </c>
    </row>
    <row r="19" spans="1:21">
      <c r="A19" s="10" t="str">
        <f>IF('入力フォーム（Ⅰ個体数）'!N24&gt;0,'入力フォーム（Ⅰ個体数）'!N24,"")</f>
        <v>-</v>
      </c>
      <c r="B19" s="6">
        <f t="shared" si="1"/>
        <v>0</v>
      </c>
      <c r="C19" s="5" t="str">
        <f>IF($A19&lt;&gt;"",IF(C$4&lt;&gt;"",SUMPRODUCT(('入力フォーム（Ⅰ個体数）'!$N$31:$N$231=グラフ!$A19)*('入力フォーム（Ⅰ個体数）'!$D$31:$D$231=グラフ!C$4)*('入力フォーム（Ⅰ個体数）'!$G$31:$G$231)),""),"")</f>
        <v/>
      </c>
      <c r="D19" s="5" t="str">
        <f>IF($A19&lt;&gt;"",IF(D$4&lt;&gt;"",SUMPRODUCT(('入力フォーム（Ⅰ個体数）'!$N$31:$N$231=グラフ!$A19)*('入力フォーム（Ⅰ個体数）'!$D$31:$D$231=グラフ!D$4)*('入力フォーム（Ⅰ個体数）'!$G$31:$G$231)),""),"")</f>
        <v/>
      </c>
      <c r="E19" s="5" t="str">
        <f>IF($A19&lt;&gt;"",IF(E$4&lt;&gt;"",SUMPRODUCT(('入力フォーム（Ⅰ個体数）'!$N$31:$N$231=グラフ!$A19)*('入力フォーム（Ⅰ個体数）'!$D$31:$D$231=グラフ!E$4)*('入力フォーム（Ⅰ個体数）'!$G$31:$G$231)),""),"")</f>
        <v/>
      </c>
      <c r="F19" s="5" t="str">
        <f>IF($A19&lt;&gt;"",IF(F$4&lt;&gt;"",SUMPRODUCT(('入力フォーム（Ⅰ個体数）'!$N$31:$N$231=グラフ!$A19)*('入力フォーム（Ⅰ個体数）'!$D$31:$D$231=グラフ!F$4)*('入力フォーム（Ⅰ個体数）'!$G$31:$G$231)),""),"")</f>
        <v/>
      </c>
      <c r="G19" s="5" t="str">
        <f>IF($A19&lt;&gt;"",IF(G$4&lt;&gt;"",SUMPRODUCT(('入力フォーム（Ⅰ個体数）'!$N$31:$N$231=グラフ!$A19)*('入力フォーム（Ⅰ個体数）'!$D$31:$D$231=グラフ!G$4)*('入力フォーム（Ⅰ個体数）'!$G$31:$G$231)),""),"")</f>
        <v/>
      </c>
      <c r="H19" s="5" t="str">
        <f>IF($A19&lt;&gt;"",IF(H$4&lt;&gt;"",SUMPRODUCT(('入力フォーム（Ⅰ個体数）'!$N$31:$N$231=グラフ!$A19)*('入力フォーム（Ⅰ個体数）'!$D$31:$D$231=グラフ!H$4)*('入力フォーム（Ⅰ個体数）'!$G$31:$G$231)),""),"")</f>
        <v/>
      </c>
      <c r="I19" s="5" t="str">
        <f>IF($A19&lt;&gt;"",IF(I$4&lt;&gt;"",SUMPRODUCT(('入力フォーム（Ⅰ個体数）'!$N$31:$N$231=グラフ!$A19)*('入力フォーム（Ⅰ個体数）'!$D$31:$D$231=グラフ!I$4)*('入力フォーム（Ⅰ個体数）'!$G$31:$G$231)),""),"")</f>
        <v/>
      </c>
      <c r="J19" s="5" t="str">
        <f>IF($A19&lt;&gt;"",IF(J$4&lt;&gt;"",SUMPRODUCT(('入力フォーム（Ⅰ個体数）'!$N$31:$N$231=グラフ!$A19)*('入力フォーム（Ⅰ個体数）'!$D$31:$D$231=グラフ!J$4)*('入力フォーム（Ⅰ個体数）'!$G$31:$G$231)),""),"")</f>
        <v/>
      </c>
      <c r="K19" s="5" t="str">
        <f>IF($A19&lt;&gt;"",IF(K$4&lt;&gt;"",SUMPRODUCT(('入力フォーム（Ⅰ個体数）'!$N$31:$N$231=グラフ!$A19)*('入力フォーム（Ⅰ個体数）'!$D$31:$D$231=グラフ!K$4)*('入力フォーム（Ⅰ個体数）'!$G$31:$G$231)),""),"")</f>
        <v/>
      </c>
      <c r="L19" s="5" t="str">
        <f>IF($A19&lt;&gt;"",IF(L$4&lt;&gt;"",SUMPRODUCT(('入力フォーム（Ⅰ個体数）'!$N$31:$N$231=グラフ!$A19)*('入力フォーム（Ⅰ個体数）'!$D$31:$D$231=グラフ!L$4)*('入力フォーム（Ⅰ個体数）'!$G$31:$G$231)),""),"")</f>
        <v/>
      </c>
      <c r="M19" s="5" t="str">
        <f>IF($A19&lt;&gt;"",IF(M$4&lt;&gt;"",SUMPRODUCT(('入力フォーム（Ⅰ個体数）'!$N$31:$N$231=グラフ!$A19)*('入力フォーム（Ⅰ個体数）'!$D$31:$D$231=グラフ!M$4)*('入力フォーム（Ⅰ個体数）'!$G$31:$G$231)),""),"")</f>
        <v/>
      </c>
      <c r="N19" s="5" t="str">
        <f>IF($A19&lt;&gt;"",IF(N$4&lt;&gt;"",SUMPRODUCT(('入力フォーム（Ⅰ個体数）'!$N$31:$N$231=グラフ!$A19)*('入力フォーム（Ⅰ個体数）'!$D$31:$D$231=グラフ!N$4)*('入力フォーム（Ⅰ個体数）'!$G$31:$G$231)),""),"")</f>
        <v/>
      </c>
      <c r="O19" s="5" t="str">
        <f>IF($A19&lt;&gt;"",IF(O$4&lt;&gt;"",SUMPRODUCT(('入力フォーム（Ⅰ個体数）'!$N$31:$N$231=グラフ!$A19)*('入力フォーム（Ⅰ個体数）'!$D$31:$D$231=グラフ!O$4)*('入力フォーム（Ⅰ個体数）'!$G$31:$G$231)),""),"")</f>
        <v/>
      </c>
      <c r="P19" s="5" t="str">
        <f>IF($A19&lt;&gt;"",IF(P$4&lt;&gt;"",SUMPRODUCT(('入力フォーム（Ⅰ個体数）'!$N$31:$N$231=グラフ!$A19)*('入力フォーム（Ⅰ個体数）'!$D$31:$D$231=グラフ!P$4)*('入力フォーム（Ⅰ個体数）'!$G$31:$G$231)),""),"")</f>
        <v/>
      </c>
      <c r="Q19" s="5" t="str">
        <f>IF($A19&lt;&gt;"",IF(Q$4&lt;&gt;"",SUMPRODUCT(('入力フォーム（Ⅰ個体数）'!$N$31:$N$231=グラフ!$A19)*('入力フォーム（Ⅰ個体数）'!$D$31:$D$231=グラフ!Q$4)*('入力フォーム（Ⅰ個体数）'!$G$31:$G$231)),""),"")</f>
        <v/>
      </c>
      <c r="R19" s="5" t="str">
        <f>IF($A19&lt;&gt;"",IF(R$4&lt;&gt;"",SUMPRODUCT(('入力フォーム（Ⅰ個体数）'!$N$31:$N$231=グラフ!$A19)*('入力フォーム（Ⅰ個体数）'!$D$31:$D$231=グラフ!R$4)*('入力フォーム（Ⅰ個体数）'!$G$31:$G$231)),""),"")</f>
        <v/>
      </c>
      <c r="S19" s="5" t="str">
        <f>IF($A19&lt;&gt;"",IF(S$4&lt;&gt;"",SUMPRODUCT(('入力フォーム（Ⅰ個体数）'!$N$31:$N$231=グラフ!$A19)*('入力フォーム（Ⅰ個体数）'!$D$31:$D$231=グラフ!S$4)*('入力フォーム（Ⅰ個体数）'!$G$31:$G$231)),""),"")</f>
        <v/>
      </c>
      <c r="T19" s="5" t="str">
        <f>IF($A19&lt;&gt;"",IF(T$4&lt;&gt;"",SUMPRODUCT(('入力フォーム（Ⅰ個体数）'!$N$31:$N$231=グラフ!$A19)*('入力フォーム（Ⅰ個体数）'!$D$31:$D$231=グラフ!T$4)*('入力フォーム（Ⅰ個体数）'!$G$31:$G$231)),""),"")</f>
        <v/>
      </c>
      <c r="U19" s="5" t="str">
        <f>IF($A19&lt;&gt;"",IF(U$4&lt;&gt;"",SUMPRODUCT(('入力フォーム（Ⅰ個体数）'!$N$31:$N$231=グラフ!$A19)*('入力フォーム（Ⅰ個体数）'!$D$31:$D$231=グラフ!U$4)*('入力フォーム（Ⅰ個体数）'!$G$31:$G$231)),""),"")</f>
        <v/>
      </c>
    </row>
    <row r="20" spans="1:21">
      <c r="A20" s="10" t="str">
        <f>IF('入力フォーム（Ⅰ個体数）'!N25&gt;0,'入力フォーム（Ⅰ個体数）'!N25,"")</f>
        <v>-</v>
      </c>
      <c r="B20" s="6">
        <f t="shared" si="1"/>
        <v>0</v>
      </c>
      <c r="C20" s="5" t="str">
        <f>IF($A20&lt;&gt;"",IF(C$4&lt;&gt;"",SUMPRODUCT(('入力フォーム（Ⅰ個体数）'!$N$31:$N$231=グラフ!$A20)*('入力フォーム（Ⅰ個体数）'!$D$31:$D$231=グラフ!C$4)*('入力フォーム（Ⅰ個体数）'!$G$31:$G$231)),""),"")</f>
        <v/>
      </c>
      <c r="D20" s="5" t="str">
        <f>IF($A20&lt;&gt;"",IF(D$4&lt;&gt;"",SUMPRODUCT(('入力フォーム（Ⅰ個体数）'!$N$31:$N$231=グラフ!$A20)*('入力フォーム（Ⅰ個体数）'!$D$31:$D$231=グラフ!D$4)*('入力フォーム（Ⅰ個体数）'!$G$31:$G$231)),""),"")</f>
        <v/>
      </c>
      <c r="E20" s="5" t="str">
        <f>IF($A20&lt;&gt;"",IF(E$4&lt;&gt;"",SUMPRODUCT(('入力フォーム（Ⅰ個体数）'!$N$31:$N$231=グラフ!$A20)*('入力フォーム（Ⅰ個体数）'!$D$31:$D$231=グラフ!E$4)*('入力フォーム（Ⅰ個体数）'!$G$31:$G$231)),""),"")</f>
        <v/>
      </c>
      <c r="F20" s="5" t="str">
        <f>IF($A20&lt;&gt;"",IF(F$4&lt;&gt;"",SUMPRODUCT(('入力フォーム（Ⅰ個体数）'!$N$31:$N$231=グラフ!$A20)*('入力フォーム（Ⅰ個体数）'!$D$31:$D$231=グラフ!F$4)*('入力フォーム（Ⅰ個体数）'!$G$31:$G$231)),""),"")</f>
        <v/>
      </c>
      <c r="G20" s="5" t="str">
        <f>IF($A20&lt;&gt;"",IF(G$4&lt;&gt;"",SUMPRODUCT(('入力フォーム（Ⅰ個体数）'!$N$31:$N$231=グラフ!$A20)*('入力フォーム（Ⅰ個体数）'!$D$31:$D$231=グラフ!G$4)*('入力フォーム（Ⅰ個体数）'!$G$31:$G$231)),""),"")</f>
        <v/>
      </c>
      <c r="H20" s="5" t="str">
        <f>IF($A20&lt;&gt;"",IF(H$4&lt;&gt;"",SUMPRODUCT(('入力フォーム（Ⅰ個体数）'!$N$31:$N$231=グラフ!$A20)*('入力フォーム（Ⅰ個体数）'!$D$31:$D$231=グラフ!H$4)*('入力フォーム（Ⅰ個体数）'!$G$31:$G$231)),""),"")</f>
        <v/>
      </c>
      <c r="I20" s="5" t="str">
        <f>IF($A20&lt;&gt;"",IF(I$4&lt;&gt;"",SUMPRODUCT(('入力フォーム（Ⅰ個体数）'!$N$31:$N$231=グラフ!$A20)*('入力フォーム（Ⅰ個体数）'!$D$31:$D$231=グラフ!I$4)*('入力フォーム（Ⅰ個体数）'!$G$31:$G$231)),""),"")</f>
        <v/>
      </c>
      <c r="J20" s="5" t="str">
        <f>IF($A20&lt;&gt;"",IF(J$4&lt;&gt;"",SUMPRODUCT(('入力フォーム（Ⅰ個体数）'!$N$31:$N$231=グラフ!$A20)*('入力フォーム（Ⅰ個体数）'!$D$31:$D$231=グラフ!J$4)*('入力フォーム（Ⅰ個体数）'!$G$31:$G$231)),""),"")</f>
        <v/>
      </c>
      <c r="K20" s="5" t="str">
        <f>IF($A20&lt;&gt;"",IF(K$4&lt;&gt;"",SUMPRODUCT(('入力フォーム（Ⅰ個体数）'!$N$31:$N$231=グラフ!$A20)*('入力フォーム（Ⅰ個体数）'!$D$31:$D$231=グラフ!K$4)*('入力フォーム（Ⅰ個体数）'!$G$31:$G$231)),""),"")</f>
        <v/>
      </c>
      <c r="L20" s="5" t="str">
        <f>IF($A20&lt;&gt;"",IF(L$4&lt;&gt;"",SUMPRODUCT(('入力フォーム（Ⅰ個体数）'!$N$31:$N$231=グラフ!$A20)*('入力フォーム（Ⅰ個体数）'!$D$31:$D$231=グラフ!L$4)*('入力フォーム（Ⅰ個体数）'!$G$31:$G$231)),""),"")</f>
        <v/>
      </c>
      <c r="M20" s="5" t="str">
        <f>IF($A20&lt;&gt;"",IF(M$4&lt;&gt;"",SUMPRODUCT(('入力フォーム（Ⅰ個体数）'!$N$31:$N$231=グラフ!$A20)*('入力フォーム（Ⅰ個体数）'!$D$31:$D$231=グラフ!M$4)*('入力フォーム（Ⅰ個体数）'!$G$31:$G$231)),""),"")</f>
        <v/>
      </c>
      <c r="N20" s="5" t="str">
        <f>IF($A20&lt;&gt;"",IF(N$4&lt;&gt;"",SUMPRODUCT(('入力フォーム（Ⅰ個体数）'!$N$31:$N$231=グラフ!$A20)*('入力フォーム（Ⅰ個体数）'!$D$31:$D$231=グラフ!N$4)*('入力フォーム（Ⅰ個体数）'!$G$31:$G$231)),""),"")</f>
        <v/>
      </c>
      <c r="O20" s="5" t="str">
        <f>IF($A20&lt;&gt;"",IF(O$4&lt;&gt;"",SUMPRODUCT(('入力フォーム（Ⅰ個体数）'!$N$31:$N$231=グラフ!$A20)*('入力フォーム（Ⅰ個体数）'!$D$31:$D$231=グラフ!O$4)*('入力フォーム（Ⅰ個体数）'!$G$31:$G$231)),""),"")</f>
        <v/>
      </c>
      <c r="P20" s="5" t="str">
        <f>IF($A20&lt;&gt;"",IF(P$4&lt;&gt;"",SUMPRODUCT(('入力フォーム（Ⅰ個体数）'!$N$31:$N$231=グラフ!$A20)*('入力フォーム（Ⅰ個体数）'!$D$31:$D$231=グラフ!P$4)*('入力フォーム（Ⅰ個体数）'!$G$31:$G$231)),""),"")</f>
        <v/>
      </c>
      <c r="Q20" s="5" t="str">
        <f>IF($A20&lt;&gt;"",IF(Q$4&lt;&gt;"",SUMPRODUCT(('入力フォーム（Ⅰ個体数）'!$N$31:$N$231=グラフ!$A20)*('入力フォーム（Ⅰ個体数）'!$D$31:$D$231=グラフ!Q$4)*('入力フォーム（Ⅰ個体数）'!$G$31:$G$231)),""),"")</f>
        <v/>
      </c>
      <c r="R20" s="5" t="str">
        <f>IF($A20&lt;&gt;"",IF(R$4&lt;&gt;"",SUMPRODUCT(('入力フォーム（Ⅰ個体数）'!$N$31:$N$231=グラフ!$A20)*('入力フォーム（Ⅰ個体数）'!$D$31:$D$231=グラフ!R$4)*('入力フォーム（Ⅰ個体数）'!$G$31:$G$231)),""),"")</f>
        <v/>
      </c>
      <c r="S20" s="5" t="str">
        <f>IF($A20&lt;&gt;"",IF(S$4&lt;&gt;"",SUMPRODUCT(('入力フォーム（Ⅰ個体数）'!$N$31:$N$231=グラフ!$A20)*('入力フォーム（Ⅰ個体数）'!$D$31:$D$231=グラフ!S$4)*('入力フォーム（Ⅰ個体数）'!$G$31:$G$231)),""),"")</f>
        <v/>
      </c>
      <c r="T20" s="5" t="str">
        <f>IF($A20&lt;&gt;"",IF(T$4&lt;&gt;"",SUMPRODUCT(('入力フォーム（Ⅰ個体数）'!$N$31:$N$231=グラフ!$A20)*('入力フォーム（Ⅰ個体数）'!$D$31:$D$231=グラフ!T$4)*('入力フォーム（Ⅰ個体数）'!$G$31:$G$231)),""),"")</f>
        <v/>
      </c>
      <c r="U20" s="5" t="str">
        <f>IF($A20&lt;&gt;"",IF(U$4&lt;&gt;"",SUMPRODUCT(('入力フォーム（Ⅰ個体数）'!$N$31:$N$231=グラフ!$A20)*('入力フォーム（Ⅰ個体数）'!$D$31:$D$231=グラフ!U$4)*('入力フォーム（Ⅰ個体数）'!$G$31:$G$231)),""),"")</f>
        <v/>
      </c>
    </row>
    <row r="22" spans="1:21">
      <c r="A22" s="12"/>
      <c r="B22" s="2"/>
      <c r="C22" s="452" t="s">
        <v>9</v>
      </c>
      <c r="D22" s="452"/>
      <c r="E22" s="452"/>
      <c r="F22" s="452"/>
      <c r="G22" s="452"/>
      <c r="H22" s="452"/>
      <c r="I22" s="452"/>
      <c r="J22" s="452"/>
      <c r="K22" s="452"/>
      <c r="L22" s="452"/>
      <c r="M22" s="452"/>
      <c r="N22" s="452"/>
      <c r="O22" s="452"/>
      <c r="P22" s="452"/>
      <c r="Q22" s="452"/>
      <c r="R22" s="452"/>
      <c r="S22" s="452"/>
      <c r="T22" s="452"/>
      <c r="U22" s="452"/>
    </row>
    <row r="23" spans="1:21">
      <c r="A23" s="11" t="s">
        <v>125</v>
      </c>
      <c r="B23" s="13" t="s">
        <v>147</v>
      </c>
      <c r="C23" s="7" t="str">
        <f>IF('入力フォーム(Ⅱ区画環境）'!D9&gt;0,'入力フォーム(Ⅱ区画環境）'!D9,"")</f>
        <v/>
      </c>
      <c r="D23" s="7" t="str">
        <f>IF('入力フォーム(Ⅱ区画環境）'!E9&gt;0,'入力フォーム(Ⅱ区画環境）'!E9,"")</f>
        <v/>
      </c>
      <c r="E23" s="7" t="str">
        <f>IF('入力フォーム(Ⅱ区画環境）'!F9&gt;0,'入力フォーム(Ⅱ区画環境）'!F9,"")</f>
        <v/>
      </c>
      <c r="F23" s="7" t="str">
        <f>IF('入力フォーム(Ⅱ区画環境）'!G9&gt;0,'入力フォーム(Ⅱ区画環境）'!G9,"")</f>
        <v/>
      </c>
      <c r="G23" s="7" t="str">
        <f>IF('入力フォーム(Ⅱ区画環境）'!H9&gt;0,'入力フォーム(Ⅱ区画環境）'!H9,"")</f>
        <v/>
      </c>
      <c r="H23" s="7" t="str">
        <f>IF('入力フォーム(Ⅱ区画環境）'!I9&gt;0,'入力フォーム(Ⅱ区画環境）'!I9,"")</f>
        <v/>
      </c>
      <c r="I23" s="7" t="str">
        <f>IF('入力フォーム(Ⅱ区画環境）'!J9&gt;0,'入力フォーム(Ⅱ区画環境）'!J9,"")</f>
        <v/>
      </c>
      <c r="J23" s="7" t="str">
        <f>IF('入力フォーム(Ⅱ区画環境）'!K9&gt;0,'入力フォーム(Ⅱ区画環境）'!K9,"")</f>
        <v/>
      </c>
      <c r="K23" s="7" t="str">
        <f>IF('入力フォーム(Ⅱ区画環境）'!L9&gt;0,'入力フォーム(Ⅱ区画環境）'!L9,"")</f>
        <v/>
      </c>
      <c r="L23" s="7" t="str">
        <f>IF('入力フォーム(Ⅱ区画環境）'!M9&gt;0,'入力フォーム(Ⅱ区画環境）'!M9,"")</f>
        <v/>
      </c>
      <c r="M23" s="7" t="str">
        <f>IF('入力フォーム(Ⅱ区画環境）'!N9&gt;0,'入力フォーム(Ⅱ区画環境）'!N9,"")</f>
        <v/>
      </c>
      <c r="N23" s="7" t="str">
        <f>IF('入力フォーム(Ⅱ区画環境）'!O9&gt;0,'入力フォーム(Ⅱ区画環境）'!O9,"")</f>
        <v/>
      </c>
      <c r="O23" s="7" t="str">
        <f>IF('入力フォーム(Ⅱ区画環境）'!P9&gt;0,'入力フォーム(Ⅱ区画環境）'!P9,"")</f>
        <v/>
      </c>
      <c r="P23" s="7" t="str">
        <f>IF('入力フォーム(Ⅱ区画環境）'!Q9&gt;0,'入力フォーム(Ⅱ区画環境）'!Q9,"")</f>
        <v/>
      </c>
      <c r="Q23" s="7" t="str">
        <f>IF('入力フォーム(Ⅱ区画環境）'!R9&gt;0,'入力フォーム(Ⅱ区画環境）'!R9,"")</f>
        <v/>
      </c>
      <c r="R23" s="7" t="str">
        <f>IF('入力フォーム(Ⅱ区画環境）'!S9&gt;0,'入力フォーム(Ⅱ区画環境）'!S9,"")</f>
        <v/>
      </c>
      <c r="S23" s="7" t="str">
        <f>IF('入力フォーム(Ⅱ区画環境）'!T9&gt;0,'入力フォーム(Ⅱ区画環境）'!T9,"")</f>
        <v/>
      </c>
      <c r="T23" s="7" t="str">
        <f>IF('入力フォーム(Ⅱ区画環境）'!U9&gt;0,'入力フォーム(Ⅱ区画環境）'!U9,"")</f>
        <v/>
      </c>
      <c r="U23" s="7" t="str">
        <f>IF('入力フォーム(Ⅱ区画環境）'!V9&gt;0,'入力フォーム(Ⅱ区画環境）'!V9,"")</f>
        <v/>
      </c>
    </row>
    <row r="24" spans="1:21" ht="13.2" thickBot="1">
      <c r="A24" s="9" t="s">
        <v>148</v>
      </c>
      <c r="B24" s="8" t="s">
        <v>150</v>
      </c>
      <c r="C24" s="4" t="str">
        <f>IF(C23&lt;&gt;"",MAX(C25:C39),"")</f>
        <v/>
      </c>
      <c r="D24" s="4" t="str">
        <f t="shared" ref="D24:U24" si="2">IF(D23&lt;&gt;"",MAX(D25:D39),"")</f>
        <v/>
      </c>
      <c r="E24" s="4" t="str">
        <f t="shared" si="2"/>
        <v/>
      </c>
      <c r="F24" s="4" t="str">
        <f t="shared" si="2"/>
        <v/>
      </c>
      <c r="G24" s="4" t="str">
        <f t="shared" si="2"/>
        <v/>
      </c>
      <c r="H24" s="4" t="str">
        <f t="shared" si="2"/>
        <v/>
      </c>
      <c r="I24" s="4" t="str">
        <f t="shared" si="2"/>
        <v/>
      </c>
      <c r="J24" s="4" t="str">
        <f t="shared" si="2"/>
        <v/>
      </c>
      <c r="K24" s="4" t="str">
        <f t="shared" si="2"/>
        <v/>
      </c>
      <c r="L24" s="4" t="str">
        <f t="shared" si="2"/>
        <v/>
      </c>
      <c r="M24" s="4" t="str">
        <f>IF(M23&lt;&gt;"",MAX(M25:M39),"")</f>
        <v/>
      </c>
      <c r="N24" s="4" t="str">
        <f>IF(N23&lt;&gt;"",MAX(N25:N39),"")</f>
        <v/>
      </c>
      <c r="O24" s="4" t="str">
        <f>IF(O23&lt;&gt;"",MAX(O25:O39),"")</f>
        <v/>
      </c>
      <c r="P24" s="4" t="str">
        <f>IF(P23&lt;&gt;"",MAX(P25:P39),"")</f>
        <v/>
      </c>
      <c r="Q24" s="4" t="str">
        <f t="shared" si="2"/>
        <v/>
      </c>
      <c r="R24" s="4" t="str">
        <f t="shared" si="2"/>
        <v/>
      </c>
      <c r="S24" s="4" t="str">
        <f t="shared" si="2"/>
        <v/>
      </c>
      <c r="T24" s="4" t="str">
        <f t="shared" si="2"/>
        <v/>
      </c>
      <c r="U24" s="4" t="str">
        <f t="shared" si="2"/>
        <v/>
      </c>
    </row>
    <row r="25" spans="1:21" ht="13.2" thickTop="1">
      <c r="A25" s="10" t="str">
        <f>IF('入力フォーム（Ⅰ個体数）'!N11&gt;0,'入力フォーム（Ⅰ個体数）'!N11,"")</f>
        <v>-</v>
      </c>
      <c r="B25" s="6">
        <f>IF(A25&lt;&gt;"",SUM(C25:U25),"")</f>
        <v>0</v>
      </c>
      <c r="C25" s="5" t="str">
        <f>IF($A25&lt;&gt;"",IF(C$23&lt;&gt;"",SUMPRODUCT(('入力フォーム（Ⅰ個体数）'!$N$31:$N$231=グラフ!$A25)*('入力フォーム（Ⅰ個体数）'!$D$31:$D$231=グラフ!C$23)*('入力フォーム（Ⅰ個体数）'!$F$31:$F$231)),""),"")</f>
        <v/>
      </c>
      <c r="D25" s="5" t="str">
        <f>IF($A25&lt;&gt;"",IF(D$23&lt;&gt;"",SUMPRODUCT(('入力フォーム（Ⅰ個体数）'!$N$31:$N$231=グラフ!$A25)*('入力フォーム（Ⅰ個体数）'!$D$31:$D$231=グラフ!D$23)*('入力フォーム（Ⅰ個体数）'!$F$31:$F$231)),""),"")</f>
        <v/>
      </c>
      <c r="E25" s="5" t="str">
        <f>IF($A25&lt;&gt;"",IF(E$23&lt;&gt;"",SUMPRODUCT(('入力フォーム（Ⅰ個体数）'!$N$31:$N$231=グラフ!$A25)*('入力フォーム（Ⅰ個体数）'!$D$31:$D$231=グラフ!E$23)*('入力フォーム（Ⅰ個体数）'!$F$31:$F$231)),""),"")</f>
        <v/>
      </c>
      <c r="F25" s="5" t="str">
        <f>IF($A25&lt;&gt;"",IF(F$23&lt;&gt;"",SUMPRODUCT(('入力フォーム（Ⅰ個体数）'!$N$31:$N$231=グラフ!$A25)*('入力フォーム（Ⅰ個体数）'!$D$31:$D$231=グラフ!F$23)*('入力フォーム（Ⅰ個体数）'!$F$31:$F$231)),""),"")</f>
        <v/>
      </c>
      <c r="G25" s="5" t="str">
        <f>IF($A25&lt;&gt;"",IF(G$23&lt;&gt;"",SUMPRODUCT(('入力フォーム（Ⅰ個体数）'!$N$31:$N$231=グラフ!$A25)*('入力フォーム（Ⅰ個体数）'!$D$31:$D$231=グラフ!G$23)*('入力フォーム（Ⅰ個体数）'!$F$31:$F$231)),""),"")</f>
        <v/>
      </c>
      <c r="H25" s="5" t="str">
        <f>IF($A25&lt;&gt;"",IF(H$23&lt;&gt;"",SUMPRODUCT(('入力フォーム（Ⅰ個体数）'!$N$31:$N$231=グラフ!$A25)*('入力フォーム（Ⅰ個体数）'!$D$31:$D$231=グラフ!H$23)*('入力フォーム（Ⅰ個体数）'!$F$31:$F$231)),""),"")</f>
        <v/>
      </c>
      <c r="I25" s="5" t="str">
        <f>IF($A25&lt;&gt;"",IF(I$23&lt;&gt;"",SUMPRODUCT(('入力フォーム（Ⅰ個体数）'!$N$31:$N$231=グラフ!$A25)*('入力フォーム（Ⅰ個体数）'!$D$31:$D$231=グラフ!I$23)*('入力フォーム（Ⅰ個体数）'!$F$31:$F$231)),""),"")</f>
        <v/>
      </c>
      <c r="J25" s="5" t="str">
        <f>IF($A25&lt;&gt;"",IF(J$23&lt;&gt;"",SUMPRODUCT(('入力フォーム（Ⅰ個体数）'!$N$31:$N$231=グラフ!$A25)*('入力フォーム（Ⅰ個体数）'!$D$31:$D$231=グラフ!J$23)*('入力フォーム（Ⅰ個体数）'!$F$31:$F$231)),""),"")</f>
        <v/>
      </c>
      <c r="K25" s="5" t="str">
        <f>IF($A25&lt;&gt;"",IF(K$23&lt;&gt;"",SUMPRODUCT(('入力フォーム（Ⅰ個体数）'!$N$31:$N$231=グラフ!$A25)*('入力フォーム（Ⅰ個体数）'!$D$31:$D$231=グラフ!K$23)*('入力フォーム（Ⅰ個体数）'!$F$31:$F$231)),""),"")</f>
        <v/>
      </c>
      <c r="L25" s="5" t="str">
        <f>IF($A25&lt;&gt;"",IF(L$23&lt;&gt;"",SUMPRODUCT(('入力フォーム（Ⅰ個体数）'!$N$31:$N$231=グラフ!$A25)*('入力フォーム（Ⅰ個体数）'!$D$31:$D$231=グラフ!L$23)*('入力フォーム（Ⅰ個体数）'!$F$31:$F$231)),""),"")</f>
        <v/>
      </c>
      <c r="M25" s="5" t="str">
        <f>IF($A25&lt;&gt;"",IF(M$23&lt;&gt;"",SUMPRODUCT(('入力フォーム（Ⅰ個体数）'!$N$31:$N$231=グラフ!$A25)*('入力フォーム（Ⅰ個体数）'!$D$31:$D$231=グラフ!M$23)*('入力フォーム（Ⅰ個体数）'!$F$31:$F$231)),""),"")</f>
        <v/>
      </c>
      <c r="N25" s="5" t="str">
        <f>IF($A25&lt;&gt;"",IF(N$23&lt;&gt;"",SUMPRODUCT(('入力フォーム（Ⅰ個体数）'!$N$31:$N$231=グラフ!$A25)*('入力フォーム（Ⅰ個体数）'!$D$31:$D$231=グラフ!N$23)*('入力フォーム（Ⅰ個体数）'!$F$31:$F$231)),""),"")</f>
        <v/>
      </c>
      <c r="O25" s="5" t="str">
        <f>IF($A25&lt;&gt;"",IF(O$23&lt;&gt;"",SUMPRODUCT(('入力フォーム（Ⅰ個体数）'!$N$31:$N$231=グラフ!$A25)*('入力フォーム（Ⅰ個体数）'!$D$31:$D$231=グラフ!O$23)*('入力フォーム（Ⅰ個体数）'!$F$31:$F$231)),""),"")</f>
        <v/>
      </c>
      <c r="P25" s="5" t="str">
        <f>IF($A25&lt;&gt;"",IF(P$23&lt;&gt;"",SUMPRODUCT(('入力フォーム（Ⅰ個体数）'!$N$31:$N$231=グラフ!$A25)*('入力フォーム（Ⅰ個体数）'!$D$31:$D$231=グラフ!P$23)*('入力フォーム（Ⅰ個体数）'!$F$31:$F$231)),""),"")</f>
        <v/>
      </c>
      <c r="Q25" s="5" t="str">
        <f>IF($A25&lt;&gt;"",IF(Q$23&lt;&gt;"",SUMPRODUCT(('入力フォーム（Ⅰ個体数）'!$N$31:$N$231=グラフ!$A25)*('入力フォーム（Ⅰ個体数）'!$D$31:$D$231=グラフ!Q$23)*('入力フォーム（Ⅰ個体数）'!$F$31:$F$231)),""),"")</f>
        <v/>
      </c>
      <c r="R25" s="5" t="str">
        <f>IF($A25&lt;&gt;"",IF(R$23&lt;&gt;"",SUMPRODUCT(('入力フォーム（Ⅰ個体数）'!$N$31:$N$231=グラフ!$A25)*('入力フォーム（Ⅰ個体数）'!$D$31:$D$231=グラフ!R$23)*('入力フォーム（Ⅰ個体数）'!$F$31:$F$231)),""),"")</f>
        <v/>
      </c>
      <c r="S25" s="5" t="str">
        <f>IF($A25&lt;&gt;"",IF(S$23&lt;&gt;"",SUMPRODUCT(('入力フォーム（Ⅰ個体数）'!$N$31:$N$231=グラフ!$A25)*('入力フォーム（Ⅰ個体数）'!$D$31:$D$231=グラフ!S$23)*('入力フォーム（Ⅰ個体数）'!$F$31:$F$231)),""),"")</f>
        <v/>
      </c>
      <c r="T25" s="5" t="str">
        <f>IF($A25&lt;&gt;"",IF(T$23&lt;&gt;"",SUMPRODUCT(('入力フォーム（Ⅰ個体数）'!$N$31:$N$231=グラフ!$A25)*('入力フォーム（Ⅰ個体数）'!$D$31:$D$231=グラフ!T$23)*('入力フォーム（Ⅰ個体数）'!$F$31:$F$231)),""),"")</f>
        <v/>
      </c>
      <c r="U25" s="5" t="str">
        <f>IF($A25&lt;&gt;"",IF(U$23&lt;&gt;"",SUMPRODUCT(('入力フォーム（Ⅰ個体数）'!$N$31:$N$231=グラフ!$A25)*('入力フォーム（Ⅰ個体数）'!$D$31:$D$231=グラフ!U$23)*('入力フォーム（Ⅰ個体数）'!$F$31:$F$231)),""),"")</f>
        <v/>
      </c>
    </row>
    <row r="26" spans="1:21">
      <c r="A26" s="10" t="str">
        <f>IF('入力フォーム（Ⅰ個体数）'!N12&gt;0,'入力フォーム（Ⅰ個体数）'!N12,"")</f>
        <v>-</v>
      </c>
      <c r="B26" s="6">
        <f t="shared" ref="B26:B39" si="3">IF(A26&lt;&gt;"",SUM(C26:U26),"")</f>
        <v>0</v>
      </c>
      <c r="C26" s="5" t="str">
        <f>IF($A26&lt;&gt;"",IF(C$23&lt;&gt;"",SUMPRODUCT(('入力フォーム（Ⅰ個体数）'!$N$31:$N$231=グラフ!$A26)*('入力フォーム（Ⅰ個体数）'!$D$31:$D$231=グラフ!C$23)*('入力フォーム（Ⅰ個体数）'!$F$31:$F$231)),""),"")</f>
        <v/>
      </c>
      <c r="D26" s="5" t="str">
        <f>IF($A26&lt;&gt;"",IF(D$23&lt;&gt;"",SUMPRODUCT(('入力フォーム（Ⅰ個体数）'!$N$31:$N$231=グラフ!$A26)*('入力フォーム（Ⅰ個体数）'!$D$31:$D$231=グラフ!D$23)*('入力フォーム（Ⅰ個体数）'!$F$31:$F$231)),""),"")</f>
        <v/>
      </c>
      <c r="E26" s="5" t="str">
        <f>IF($A26&lt;&gt;"",IF(E$23&lt;&gt;"",SUMPRODUCT(('入力フォーム（Ⅰ個体数）'!$N$31:$N$231=グラフ!$A26)*('入力フォーム（Ⅰ個体数）'!$D$31:$D$231=グラフ!E$23)*('入力フォーム（Ⅰ個体数）'!$F$31:$F$231)),""),"")</f>
        <v/>
      </c>
      <c r="F26" s="5" t="str">
        <f>IF($A26&lt;&gt;"",IF(F$23&lt;&gt;"",SUMPRODUCT(('入力フォーム（Ⅰ個体数）'!$N$31:$N$231=グラフ!$A26)*('入力フォーム（Ⅰ個体数）'!$D$31:$D$231=グラフ!F$23)*('入力フォーム（Ⅰ個体数）'!$F$31:$F$231)),""),"")</f>
        <v/>
      </c>
      <c r="G26" s="5" t="str">
        <f>IF($A26&lt;&gt;"",IF(G$23&lt;&gt;"",SUMPRODUCT(('入力フォーム（Ⅰ個体数）'!$N$31:$N$231=グラフ!$A26)*('入力フォーム（Ⅰ個体数）'!$D$31:$D$231=グラフ!G$23)*('入力フォーム（Ⅰ個体数）'!$F$31:$F$231)),""),"")</f>
        <v/>
      </c>
      <c r="H26" s="5" t="str">
        <f>IF($A26&lt;&gt;"",IF(H$23&lt;&gt;"",SUMPRODUCT(('入力フォーム（Ⅰ個体数）'!$N$31:$N$231=グラフ!$A26)*('入力フォーム（Ⅰ個体数）'!$D$31:$D$231=グラフ!H$23)*('入力フォーム（Ⅰ個体数）'!$F$31:$F$231)),""),"")</f>
        <v/>
      </c>
      <c r="I26" s="5" t="str">
        <f>IF($A26&lt;&gt;"",IF(I$23&lt;&gt;"",SUMPRODUCT(('入力フォーム（Ⅰ個体数）'!$N$31:$N$231=グラフ!$A26)*('入力フォーム（Ⅰ個体数）'!$D$31:$D$231=グラフ!I$23)*('入力フォーム（Ⅰ個体数）'!$F$31:$F$231)),""),"")</f>
        <v/>
      </c>
      <c r="J26" s="5" t="str">
        <f>IF($A26&lt;&gt;"",IF(J$23&lt;&gt;"",SUMPRODUCT(('入力フォーム（Ⅰ個体数）'!$N$31:$N$231=グラフ!$A26)*('入力フォーム（Ⅰ個体数）'!$D$31:$D$231=グラフ!J$23)*('入力フォーム（Ⅰ個体数）'!$F$31:$F$231)),""),"")</f>
        <v/>
      </c>
      <c r="K26" s="5" t="str">
        <f>IF($A26&lt;&gt;"",IF(K$23&lt;&gt;"",SUMPRODUCT(('入力フォーム（Ⅰ個体数）'!$N$31:$N$231=グラフ!$A26)*('入力フォーム（Ⅰ個体数）'!$D$31:$D$231=グラフ!K$23)*('入力フォーム（Ⅰ個体数）'!$F$31:$F$231)),""),"")</f>
        <v/>
      </c>
      <c r="L26" s="5" t="str">
        <f>IF($A26&lt;&gt;"",IF(L$23&lt;&gt;"",SUMPRODUCT(('入力フォーム（Ⅰ個体数）'!$N$31:$N$231=グラフ!$A26)*('入力フォーム（Ⅰ個体数）'!$D$31:$D$231=グラフ!L$23)*('入力フォーム（Ⅰ個体数）'!$F$31:$F$231)),""),"")</f>
        <v/>
      </c>
      <c r="M26" s="5" t="str">
        <f>IF($A26&lt;&gt;"",IF(M$23&lt;&gt;"",SUMPRODUCT(('入力フォーム（Ⅰ個体数）'!$N$31:$N$231=グラフ!$A26)*('入力フォーム（Ⅰ個体数）'!$D$31:$D$231=グラフ!M$23)*('入力フォーム（Ⅰ個体数）'!$F$31:$F$231)),""),"")</f>
        <v/>
      </c>
      <c r="N26" s="5" t="str">
        <f>IF($A26&lt;&gt;"",IF(N$23&lt;&gt;"",SUMPRODUCT(('入力フォーム（Ⅰ個体数）'!$N$31:$N$231=グラフ!$A26)*('入力フォーム（Ⅰ個体数）'!$D$31:$D$231=グラフ!N$23)*('入力フォーム（Ⅰ個体数）'!$F$31:$F$231)),""),"")</f>
        <v/>
      </c>
      <c r="O26" s="5" t="str">
        <f>IF($A26&lt;&gt;"",IF(O$23&lt;&gt;"",SUMPRODUCT(('入力フォーム（Ⅰ個体数）'!$N$31:$N$231=グラフ!$A26)*('入力フォーム（Ⅰ個体数）'!$D$31:$D$231=グラフ!O$23)*('入力フォーム（Ⅰ個体数）'!$F$31:$F$231)),""),"")</f>
        <v/>
      </c>
      <c r="P26" s="5" t="str">
        <f>IF($A26&lt;&gt;"",IF(P$23&lt;&gt;"",SUMPRODUCT(('入力フォーム（Ⅰ個体数）'!$N$31:$N$231=グラフ!$A26)*('入力フォーム（Ⅰ個体数）'!$D$31:$D$231=グラフ!P$23)*('入力フォーム（Ⅰ個体数）'!$F$31:$F$231)),""),"")</f>
        <v/>
      </c>
      <c r="Q26" s="5" t="str">
        <f>IF($A26&lt;&gt;"",IF(Q$23&lt;&gt;"",SUMPRODUCT(('入力フォーム（Ⅰ個体数）'!$N$31:$N$231=グラフ!$A26)*('入力フォーム（Ⅰ個体数）'!$D$31:$D$231=グラフ!Q$23)*('入力フォーム（Ⅰ個体数）'!$F$31:$F$231)),""),"")</f>
        <v/>
      </c>
      <c r="R26" s="5" t="str">
        <f>IF($A26&lt;&gt;"",IF(R$23&lt;&gt;"",SUMPRODUCT(('入力フォーム（Ⅰ個体数）'!$N$31:$N$231=グラフ!$A26)*('入力フォーム（Ⅰ個体数）'!$D$31:$D$231=グラフ!R$23)*('入力フォーム（Ⅰ個体数）'!$F$31:$F$231)),""),"")</f>
        <v/>
      </c>
      <c r="S26" s="5" t="str">
        <f>IF($A26&lt;&gt;"",IF(S$23&lt;&gt;"",SUMPRODUCT(('入力フォーム（Ⅰ個体数）'!$N$31:$N$231=グラフ!$A26)*('入力フォーム（Ⅰ個体数）'!$D$31:$D$231=グラフ!S$23)*('入力フォーム（Ⅰ個体数）'!$F$31:$F$231)),""),"")</f>
        <v/>
      </c>
      <c r="T26" s="5" t="str">
        <f>IF($A26&lt;&gt;"",IF(T$23&lt;&gt;"",SUMPRODUCT(('入力フォーム（Ⅰ個体数）'!$N$31:$N$231=グラフ!$A26)*('入力フォーム（Ⅰ個体数）'!$D$31:$D$231=グラフ!T$23)*('入力フォーム（Ⅰ個体数）'!$F$31:$F$231)),""),"")</f>
        <v/>
      </c>
      <c r="U26" s="5" t="str">
        <f>IF($A26&lt;&gt;"",IF(U$23&lt;&gt;"",SUMPRODUCT(('入力フォーム（Ⅰ個体数）'!$N$31:$N$231=グラフ!$A26)*('入力フォーム（Ⅰ個体数）'!$D$31:$D$231=グラフ!U$23)*('入力フォーム（Ⅰ個体数）'!$F$31:$F$231)),""),"")</f>
        <v/>
      </c>
    </row>
    <row r="27" spans="1:21">
      <c r="A27" s="10" t="str">
        <f>IF('入力フォーム（Ⅰ個体数）'!N13&gt;0,'入力フォーム（Ⅰ個体数）'!N13,"")</f>
        <v>-</v>
      </c>
      <c r="B27" s="6">
        <f t="shared" si="3"/>
        <v>0</v>
      </c>
      <c r="C27" s="5" t="str">
        <f>IF($A27&lt;&gt;"",IF(C$23&lt;&gt;"",SUMPRODUCT(('入力フォーム（Ⅰ個体数）'!$N$31:$N$231=グラフ!$A27)*('入力フォーム（Ⅰ個体数）'!$D$31:$D$231=グラフ!C$23)*('入力フォーム（Ⅰ個体数）'!$F$31:$F$231)),""),"")</f>
        <v/>
      </c>
      <c r="D27" s="5" t="str">
        <f>IF($A27&lt;&gt;"",IF(D$23&lt;&gt;"",SUMPRODUCT(('入力フォーム（Ⅰ個体数）'!$N$31:$N$231=グラフ!$A27)*('入力フォーム（Ⅰ個体数）'!$D$31:$D$231=グラフ!D$23)*('入力フォーム（Ⅰ個体数）'!$F$31:$F$231)),""),"")</f>
        <v/>
      </c>
      <c r="E27" s="5" t="str">
        <f>IF($A27&lt;&gt;"",IF(E$23&lt;&gt;"",SUMPRODUCT(('入力フォーム（Ⅰ個体数）'!$N$31:$N$231=グラフ!$A27)*('入力フォーム（Ⅰ個体数）'!$D$31:$D$231=グラフ!E$23)*('入力フォーム（Ⅰ個体数）'!$F$31:$F$231)),""),"")</f>
        <v/>
      </c>
      <c r="F27" s="5" t="str">
        <f>IF($A27&lt;&gt;"",IF(F$23&lt;&gt;"",SUMPRODUCT(('入力フォーム（Ⅰ個体数）'!$N$31:$N$231=グラフ!$A27)*('入力フォーム（Ⅰ個体数）'!$D$31:$D$231=グラフ!F$23)*('入力フォーム（Ⅰ個体数）'!$F$31:$F$231)),""),"")</f>
        <v/>
      </c>
      <c r="G27" s="5" t="str">
        <f>IF($A27&lt;&gt;"",IF(G$23&lt;&gt;"",SUMPRODUCT(('入力フォーム（Ⅰ個体数）'!$N$31:$N$231=グラフ!$A27)*('入力フォーム（Ⅰ個体数）'!$D$31:$D$231=グラフ!G$23)*('入力フォーム（Ⅰ個体数）'!$F$31:$F$231)),""),"")</f>
        <v/>
      </c>
      <c r="H27" s="5" t="str">
        <f>IF($A27&lt;&gt;"",IF(H$23&lt;&gt;"",SUMPRODUCT(('入力フォーム（Ⅰ個体数）'!$N$31:$N$231=グラフ!$A27)*('入力フォーム（Ⅰ個体数）'!$D$31:$D$231=グラフ!H$23)*('入力フォーム（Ⅰ個体数）'!$F$31:$F$231)),""),"")</f>
        <v/>
      </c>
      <c r="I27" s="5" t="str">
        <f>IF($A27&lt;&gt;"",IF(I$23&lt;&gt;"",SUMPRODUCT(('入力フォーム（Ⅰ個体数）'!$N$31:$N$231=グラフ!$A27)*('入力フォーム（Ⅰ個体数）'!$D$31:$D$231=グラフ!I$23)*('入力フォーム（Ⅰ個体数）'!$F$31:$F$231)),""),"")</f>
        <v/>
      </c>
      <c r="J27" s="5" t="str">
        <f>IF($A27&lt;&gt;"",IF(J$23&lt;&gt;"",SUMPRODUCT(('入力フォーム（Ⅰ個体数）'!$N$31:$N$231=グラフ!$A27)*('入力フォーム（Ⅰ個体数）'!$D$31:$D$231=グラフ!J$23)*('入力フォーム（Ⅰ個体数）'!$F$31:$F$231)),""),"")</f>
        <v/>
      </c>
      <c r="K27" s="5" t="str">
        <f>IF($A27&lt;&gt;"",IF(K$23&lt;&gt;"",SUMPRODUCT(('入力フォーム（Ⅰ個体数）'!$N$31:$N$231=グラフ!$A27)*('入力フォーム（Ⅰ個体数）'!$D$31:$D$231=グラフ!K$23)*('入力フォーム（Ⅰ個体数）'!$F$31:$F$231)),""),"")</f>
        <v/>
      </c>
      <c r="L27" s="5" t="str">
        <f>IF($A27&lt;&gt;"",IF(L$23&lt;&gt;"",SUMPRODUCT(('入力フォーム（Ⅰ個体数）'!$N$31:$N$231=グラフ!$A27)*('入力フォーム（Ⅰ個体数）'!$D$31:$D$231=グラフ!L$23)*('入力フォーム（Ⅰ個体数）'!$F$31:$F$231)),""),"")</f>
        <v/>
      </c>
      <c r="M27" s="5" t="str">
        <f>IF($A27&lt;&gt;"",IF(M$23&lt;&gt;"",SUMPRODUCT(('入力フォーム（Ⅰ個体数）'!$N$31:$N$231=グラフ!$A27)*('入力フォーム（Ⅰ個体数）'!$D$31:$D$231=グラフ!M$23)*('入力フォーム（Ⅰ個体数）'!$F$31:$F$231)),""),"")</f>
        <v/>
      </c>
      <c r="N27" s="5" t="str">
        <f>IF($A27&lt;&gt;"",IF(N$23&lt;&gt;"",SUMPRODUCT(('入力フォーム（Ⅰ個体数）'!$N$31:$N$231=グラフ!$A27)*('入力フォーム（Ⅰ個体数）'!$D$31:$D$231=グラフ!N$23)*('入力フォーム（Ⅰ個体数）'!$F$31:$F$231)),""),"")</f>
        <v/>
      </c>
      <c r="O27" s="5" t="str">
        <f>IF($A27&lt;&gt;"",IF(O$23&lt;&gt;"",SUMPRODUCT(('入力フォーム（Ⅰ個体数）'!$N$31:$N$231=グラフ!$A27)*('入力フォーム（Ⅰ個体数）'!$D$31:$D$231=グラフ!O$23)*('入力フォーム（Ⅰ個体数）'!$F$31:$F$231)),""),"")</f>
        <v/>
      </c>
      <c r="P27" s="5" t="str">
        <f>IF($A27&lt;&gt;"",IF(P$23&lt;&gt;"",SUMPRODUCT(('入力フォーム（Ⅰ個体数）'!$N$31:$N$231=グラフ!$A27)*('入力フォーム（Ⅰ個体数）'!$D$31:$D$231=グラフ!P$23)*('入力フォーム（Ⅰ個体数）'!$F$31:$F$231)),""),"")</f>
        <v/>
      </c>
      <c r="Q27" s="5" t="str">
        <f>IF($A27&lt;&gt;"",IF(Q$23&lt;&gt;"",SUMPRODUCT(('入力フォーム（Ⅰ個体数）'!$N$31:$N$231=グラフ!$A27)*('入力フォーム（Ⅰ個体数）'!$D$31:$D$231=グラフ!Q$23)*('入力フォーム（Ⅰ個体数）'!$F$31:$F$231)),""),"")</f>
        <v/>
      </c>
      <c r="R27" s="5" t="str">
        <f>IF($A27&lt;&gt;"",IF(R$23&lt;&gt;"",SUMPRODUCT(('入力フォーム（Ⅰ個体数）'!$N$31:$N$231=グラフ!$A27)*('入力フォーム（Ⅰ個体数）'!$D$31:$D$231=グラフ!R$23)*('入力フォーム（Ⅰ個体数）'!$F$31:$F$231)),""),"")</f>
        <v/>
      </c>
      <c r="S27" s="5" t="str">
        <f>IF($A27&lt;&gt;"",IF(S$23&lt;&gt;"",SUMPRODUCT(('入力フォーム（Ⅰ個体数）'!$N$31:$N$231=グラフ!$A27)*('入力フォーム（Ⅰ個体数）'!$D$31:$D$231=グラフ!S$23)*('入力フォーム（Ⅰ個体数）'!$F$31:$F$231)),""),"")</f>
        <v/>
      </c>
      <c r="T27" s="5" t="str">
        <f>IF($A27&lt;&gt;"",IF(T$23&lt;&gt;"",SUMPRODUCT(('入力フォーム（Ⅰ個体数）'!$N$31:$N$231=グラフ!$A27)*('入力フォーム（Ⅰ個体数）'!$D$31:$D$231=グラフ!T$23)*('入力フォーム（Ⅰ個体数）'!$F$31:$F$231)),""),"")</f>
        <v/>
      </c>
      <c r="U27" s="5" t="str">
        <f>IF($A27&lt;&gt;"",IF(U$23&lt;&gt;"",SUMPRODUCT(('入力フォーム（Ⅰ個体数）'!$N$31:$N$231=グラフ!$A27)*('入力フォーム（Ⅰ個体数）'!$D$31:$D$231=グラフ!U$23)*('入力フォーム（Ⅰ個体数）'!$F$31:$F$231)),""),"")</f>
        <v/>
      </c>
    </row>
    <row r="28" spans="1:21">
      <c r="A28" s="10" t="str">
        <f>IF('入力フォーム（Ⅰ個体数）'!N14&gt;0,'入力フォーム（Ⅰ個体数）'!N14,"")</f>
        <v>-</v>
      </c>
      <c r="B28" s="6">
        <f t="shared" si="3"/>
        <v>0</v>
      </c>
      <c r="C28" s="5" t="str">
        <f>IF($A28&lt;&gt;"",IF(C$23&lt;&gt;"",SUMPRODUCT(('入力フォーム（Ⅰ個体数）'!$N$31:$N$231=グラフ!$A28)*('入力フォーム（Ⅰ個体数）'!$D$31:$D$231=グラフ!C$23)*('入力フォーム（Ⅰ個体数）'!$F$31:$F$231)),""),"")</f>
        <v/>
      </c>
      <c r="D28" s="5" t="str">
        <f>IF($A28&lt;&gt;"",IF(D$23&lt;&gt;"",SUMPRODUCT(('入力フォーム（Ⅰ個体数）'!$N$31:$N$231=グラフ!$A28)*('入力フォーム（Ⅰ個体数）'!$D$31:$D$231=グラフ!D$23)*('入力フォーム（Ⅰ個体数）'!$F$31:$F$231)),""),"")</f>
        <v/>
      </c>
      <c r="E28" s="5" t="str">
        <f>IF($A28&lt;&gt;"",IF(E$23&lt;&gt;"",SUMPRODUCT(('入力フォーム（Ⅰ個体数）'!$N$31:$N$231=グラフ!$A28)*('入力フォーム（Ⅰ個体数）'!$D$31:$D$231=グラフ!E$23)*('入力フォーム（Ⅰ個体数）'!$F$31:$F$231)),""),"")</f>
        <v/>
      </c>
      <c r="F28" s="5" t="str">
        <f>IF($A28&lt;&gt;"",IF(F$23&lt;&gt;"",SUMPRODUCT(('入力フォーム（Ⅰ個体数）'!$N$31:$N$231=グラフ!$A28)*('入力フォーム（Ⅰ個体数）'!$D$31:$D$231=グラフ!F$23)*('入力フォーム（Ⅰ個体数）'!$F$31:$F$231)),""),"")</f>
        <v/>
      </c>
      <c r="G28" s="5" t="str">
        <f>IF($A28&lt;&gt;"",IF(G$23&lt;&gt;"",SUMPRODUCT(('入力フォーム（Ⅰ個体数）'!$N$31:$N$231=グラフ!$A28)*('入力フォーム（Ⅰ個体数）'!$D$31:$D$231=グラフ!G$23)*('入力フォーム（Ⅰ個体数）'!$F$31:$F$231)),""),"")</f>
        <v/>
      </c>
      <c r="H28" s="5" t="str">
        <f>IF($A28&lt;&gt;"",IF(H$23&lt;&gt;"",SUMPRODUCT(('入力フォーム（Ⅰ個体数）'!$N$31:$N$231=グラフ!$A28)*('入力フォーム（Ⅰ個体数）'!$D$31:$D$231=グラフ!H$23)*('入力フォーム（Ⅰ個体数）'!$F$31:$F$231)),""),"")</f>
        <v/>
      </c>
      <c r="I28" s="5" t="str">
        <f>IF($A28&lt;&gt;"",IF(I$23&lt;&gt;"",SUMPRODUCT(('入力フォーム（Ⅰ個体数）'!$N$31:$N$231=グラフ!$A28)*('入力フォーム（Ⅰ個体数）'!$D$31:$D$231=グラフ!I$23)*('入力フォーム（Ⅰ個体数）'!$F$31:$F$231)),""),"")</f>
        <v/>
      </c>
      <c r="J28" s="5" t="str">
        <f>IF($A28&lt;&gt;"",IF(J$23&lt;&gt;"",SUMPRODUCT(('入力フォーム（Ⅰ個体数）'!$N$31:$N$231=グラフ!$A28)*('入力フォーム（Ⅰ個体数）'!$D$31:$D$231=グラフ!J$23)*('入力フォーム（Ⅰ個体数）'!$F$31:$F$231)),""),"")</f>
        <v/>
      </c>
      <c r="K28" s="5" t="str">
        <f>IF($A28&lt;&gt;"",IF(K$23&lt;&gt;"",SUMPRODUCT(('入力フォーム（Ⅰ個体数）'!$N$31:$N$231=グラフ!$A28)*('入力フォーム（Ⅰ個体数）'!$D$31:$D$231=グラフ!K$23)*('入力フォーム（Ⅰ個体数）'!$F$31:$F$231)),""),"")</f>
        <v/>
      </c>
      <c r="L28" s="5" t="str">
        <f>IF($A28&lt;&gt;"",IF(L$23&lt;&gt;"",SUMPRODUCT(('入力フォーム（Ⅰ個体数）'!$N$31:$N$231=グラフ!$A28)*('入力フォーム（Ⅰ個体数）'!$D$31:$D$231=グラフ!L$23)*('入力フォーム（Ⅰ個体数）'!$F$31:$F$231)),""),"")</f>
        <v/>
      </c>
      <c r="M28" s="5" t="str">
        <f>IF($A28&lt;&gt;"",IF(M$23&lt;&gt;"",SUMPRODUCT(('入力フォーム（Ⅰ個体数）'!$N$31:$N$231=グラフ!$A28)*('入力フォーム（Ⅰ個体数）'!$D$31:$D$231=グラフ!M$23)*('入力フォーム（Ⅰ個体数）'!$F$31:$F$231)),""),"")</f>
        <v/>
      </c>
      <c r="N28" s="5" t="str">
        <f>IF($A28&lt;&gt;"",IF(N$23&lt;&gt;"",SUMPRODUCT(('入力フォーム（Ⅰ個体数）'!$N$31:$N$231=グラフ!$A28)*('入力フォーム（Ⅰ個体数）'!$D$31:$D$231=グラフ!N$23)*('入力フォーム（Ⅰ個体数）'!$F$31:$F$231)),""),"")</f>
        <v/>
      </c>
      <c r="O28" s="5" t="str">
        <f>IF($A28&lt;&gt;"",IF(O$23&lt;&gt;"",SUMPRODUCT(('入力フォーム（Ⅰ個体数）'!$N$31:$N$231=グラフ!$A28)*('入力フォーム（Ⅰ個体数）'!$D$31:$D$231=グラフ!O$23)*('入力フォーム（Ⅰ個体数）'!$F$31:$F$231)),""),"")</f>
        <v/>
      </c>
      <c r="P28" s="5" t="str">
        <f>IF($A28&lt;&gt;"",IF(P$23&lt;&gt;"",SUMPRODUCT(('入力フォーム（Ⅰ個体数）'!$N$31:$N$231=グラフ!$A28)*('入力フォーム（Ⅰ個体数）'!$D$31:$D$231=グラフ!P$23)*('入力フォーム（Ⅰ個体数）'!$F$31:$F$231)),""),"")</f>
        <v/>
      </c>
      <c r="Q28" s="5" t="str">
        <f>IF($A28&lt;&gt;"",IF(Q$23&lt;&gt;"",SUMPRODUCT(('入力フォーム（Ⅰ個体数）'!$N$31:$N$231=グラフ!$A28)*('入力フォーム（Ⅰ個体数）'!$D$31:$D$231=グラフ!Q$23)*('入力フォーム（Ⅰ個体数）'!$F$31:$F$231)),""),"")</f>
        <v/>
      </c>
      <c r="R28" s="5" t="str">
        <f>IF($A28&lt;&gt;"",IF(R$23&lt;&gt;"",SUMPRODUCT(('入力フォーム（Ⅰ個体数）'!$N$31:$N$231=グラフ!$A28)*('入力フォーム（Ⅰ個体数）'!$D$31:$D$231=グラフ!R$23)*('入力フォーム（Ⅰ個体数）'!$F$31:$F$231)),""),"")</f>
        <v/>
      </c>
      <c r="S28" s="5" t="str">
        <f>IF($A28&lt;&gt;"",IF(S$23&lt;&gt;"",SUMPRODUCT(('入力フォーム（Ⅰ個体数）'!$N$31:$N$231=グラフ!$A28)*('入力フォーム（Ⅰ個体数）'!$D$31:$D$231=グラフ!S$23)*('入力フォーム（Ⅰ個体数）'!$F$31:$F$231)),""),"")</f>
        <v/>
      </c>
      <c r="T28" s="5" t="str">
        <f>IF($A28&lt;&gt;"",IF(T$23&lt;&gt;"",SUMPRODUCT(('入力フォーム（Ⅰ個体数）'!$N$31:$N$231=グラフ!$A28)*('入力フォーム（Ⅰ個体数）'!$D$31:$D$231=グラフ!T$23)*('入力フォーム（Ⅰ個体数）'!$F$31:$F$231)),""),"")</f>
        <v/>
      </c>
      <c r="U28" s="5" t="str">
        <f>IF($A28&lt;&gt;"",IF(U$23&lt;&gt;"",SUMPRODUCT(('入力フォーム（Ⅰ個体数）'!$N$31:$N$231=グラフ!$A28)*('入力フォーム（Ⅰ個体数）'!$D$31:$D$231=グラフ!U$23)*('入力フォーム（Ⅰ個体数）'!$F$31:$F$231)),""),"")</f>
        <v/>
      </c>
    </row>
    <row r="29" spans="1:21">
      <c r="A29" s="10" t="str">
        <f>IF('入力フォーム（Ⅰ個体数）'!N15&gt;0,'入力フォーム（Ⅰ個体数）'!N15,"")</f>
        <v>-</v>
      </c>
      <c r="B29" s="6">
        <f t="shared" si="3"/>
        <v>0</v>
      </c>
      <c r="C29" s="5" t="str">
        <f>IF($A29&lt;&gt;"",IF(C$23&lt;&gt;"",SUMPRODUCT(('入力フォーム（Ⅰ個体数）'!$N$31:$N$231=グラフ!$A29)*('入力フォーム（Ⅰ個体数）'!$D$31:$D$231=グラフ!C$23)*('入力フォーム（Ⅰ個体数）'!$F$31:$F$231)),""),"")</f>
        <v/>
      </c>
      <c r="D29" s="5" t="str">
        <f>IF($A29&lt;&gt;"",IF(D$23&lt;&gt;"",SUMPRODUCT(('入力フォーム（Ⅰ個体数）'!$N$31:$N$231=グラフ!$A29)*('入力フォーム（Ⅰ個体数）'!$D$31:$D$231=グラフ!D$23)*('入力フォーム（Ⅰ個体数）'!$F$31:$F$231)),""),"")</f>
        <v/>
      </c>
      <c r="E29" s="5" t="str">
        <f>IF($A29&lt;&gt;"",IF(E$23&lt;&gt;"",SUMPRODUCT(('入力フォーム（Ⅰ個体数）'!$N$31:$N$231=グラフ!$A29)*('入力フォーム（Ⅰ個体数）'!$D$31:$D$231=グラフ!E$23)*('入力フォーム（Ⅰ個体数）'!$F$31:$F$231)),""),"")</f>
        <v/>
      </c>
      <c r="F29" s="5" t="str">
        <f>IF($A29&lt;&gt;"",IF(F$23&lt;&gt;"",SUMPRODUCT(('入力フォーム（Ⅰ個体数）'!$N$31:$N$231=グラフ!$A29)*('入力フォーム（Ⅰ個体数）'!$D$31:$D$231=グラフ!F$23)*('入力フォーム（Ⅰ個体数）'!$F$31:$F$231)),""),"")</f>
        <v/>
      </c>
      <c r="G29" s="5" t="str">
        <f>IF($A29&lt;&gt;"",IF(G$23&lt;&gt;"",SUMPRODUCT(('入力フォーム（Ⅰ個体数）'!$N$31:$N$231=グラフ!$A29)*('入力フォーム（Ⅰ個体数）'!$D$31:$D$231=グラフ!G$23)*('入力フォーム（Ⅰ個体数）'!$F$31:$F$231)),""),"")</f>
        <v/>
      </c>
      <c r="H29" s="5" t="str">
        <f>IF($A29&lt;&gt;"",IF(H$23&lt;&gt;"",SUMPRODUCT(('入力フォーム（Ⅰ個体数）'!$N$31:$N$231=グラフ!$A29)*('入力フォーム（Ⅰ個体数）'!$D$31:$D$231=グラフ!H$23)*('入力フォーム（Ⅰ個体数）'!$F$31:$F$231)),""),"")</f>
        <v/>
      </c>
      <c r="I29" s="5" t="str">
        <f>IF($A29&lt;&gt;"",IF(I$23&lt;&gt;"",SUMPRODUCT(('入力フォーム（Ⅰ個体数）'!$N$31:$N$231=グラフ!$A29)*('入力フォーム（Ⅰ個体数）'!$D$31:$D$231=グラフ!I$23)*('入力フォーム（Ⅰ個体数）'!$F$31:$F$231)),""),"")</f>
        <v/>
      </c>
      <c r="J29" s="5" t="str">
        <f>IF($A29&lt;&gt;"",IF(J$23&lt;&gt;"",SUMPRODUCT(('入力フォーム（Ⅰ個体数）'!$N$31:$N$231=グラフ!$A29)*('入力フォーム（Ⅰ個体数）'!$D$31:$D$231=グラフ!J$23)*('入力フォーム（Ⅰ個体数）'!$F$31:$F$231)),""),"")</f>
        <v/>
      </c>
      <c r="K29" s="5" t="str">
        <f>IF($A29&lt;&gt;"",IF(K$23&lt;&gt;"",SUMPRODUCT(('入力フォーム（Ⅰ個体数）'!$N$31:$N$231=グラフ!$A29)*('入力フォーム（Ⅰ個体数）'!$D$31:$D$231=グラフ!K$23)*('入力フォーム（Ⅰ個体数）'!$F$31:$F$231)),""),"")</f>
        <v/>
      </c>
      <c r="L29" s="5" t="str">
        <f>IF($A29&lt;&gt;"",IF(L$23&lt;&gt;"",SUMPRODUCT(('入力フォーム（Ⅰ個体数）'!$N$31:$N$231=グラフ!$A29)*('入力フォーム（Ⅰ個体数）'!$D$31:$D$231=グラフ!L$23)*('入力フォーム（Ⅰ個体数）'!$F$31:$F$231)),""),"")</f>
        <v/>
      </c>
      <c r="M29" s="5" t="str">
        <f>IF($A29&lt;&gt;"",IF(M$23&lt;&gt;"",SUMPRODUCT(('入力フォーム（Ⅰ個体数）'!$N$31:$N$231=グラフ!$A29)*('入力フォーム（Ⅰ個体数）'!$D$31:$D$231=グラフ!M$23)*('入力フォーム（Ⅰ個体数）'!$F$31:$F$231)),""),"")</f>
        <v/>
      </c>
      <c r="N29" s="5" t="str">
        <f>IF($A29&lt;&gt;"",IF(N$23&lt;&gt;"",SUMPRODUCT(('入力フォーム（Ⅰ個体数）'!$N$31:$N$231=グラフ!$A29)*('入力フォーム（Ⅰ個体数）'!$D$31:$D$231=グラフ!N$23)*('入力フォーム（Ⅰ個体数）'!$F$31:$F$231)),""),"")</f>
        <v/>
      </c>
      <c r="O29" s="5" t="str">
        <f>IF($A29&lt;&gt;"",IF(O$23&lt;&gt;"",SUMPRODUCT(('入力フォーム（Ⅰ個体数）'!$N$31:$N$231=グラフ!$A29)*('入力フォーム（Ⅰ個体数）'!$D$31:$D$231=グラフ!O$23)*('入力フォーム（Ⅰ個体数）'!$F$31:$F$231)),""),"")</f>
        <v/>
      </c>
      <c r="P29" s="5" t="str">
        <f>IF($A29&lt;&gt;"",IF(P$23&lt;&gt;"",SUMPRODUCT(('入力フォーム（Ⅰ個体数）'!$N$31:$N$231=グラフ!$A29)*('入力フォーム（Ⅰ個体数）'!$D$31:$D$231=グラフ!P$23)*('入力フォーム（Ⅰ個体数）'!$F$31:$F$231)),""),"")</f>
        <v/>
      </c>
      <c r="Q29" s="5" t="str">
        <f>IF($A29&lt;&gt;"",IF(Q$23&lt;&gt;"",SUMPRODUCT(('入力フォーム（Ⅰ個体数）'!$N$31:$N$231=グラフ!$A29)*('入力フォーム（Ⅰ個体数）'!$D$31:$D$231=グラフ!Q$23)*('入力フォーム（Ⅰ個体数）'!$F$31:$F$231)),""),"")</f>
        <v/>
      </c>
      <c r="R29" s="5" t="str">
        <f>IF($A29&lt;&gt;"",IF(R$23&lt;&gt;"",SUMPRODUCT(('入力フォーム（Ⅰ個体数）'!$N$31:$N$231=グラフ!$A29)*('入力フォーム（Ⅰ個体数）'!$D$31:$D$231=グラフ!R$23)*('入力フォーム（Ⅰ個体数）'!$F$31:$F$231)),""),"")</f>
        <v/>
      </c>
      <c r="S29" s="5" t="str">
        <f>IF($A29&lt;&gt;"",IF(S$23&lt;&gt;"",SUMPRODUCT(('入力フォーム（Ⅰ個体数）'!$N$31:$N$231=グラフ!$A29)*('入力フォーム（Ⅰ個体数）'!$D$31:$D$231=グラフ!S$23)*('入力フォーム（Ⅰ個体数）'!$F$31:$F$231)),""),"")</f>
        <v/>
      </c>
      <c r="T29" s="5" t="str">
        <f>IF($A29&lt;&gt;"",IF(T$23&lt;&gt;"",SUMPRODUCT(('入力フォーム（Ⅰ個体数）'!$N$31:$N$231=グラフ!$A29)*('入力フォーム（Ⅰ個体数）'!$D$31:$D$231=グラフ!T$23)*('入力フォーム（Ⅰ個体数）'!$F$31:$F$231)),""),"")</f>
        <v/>
      </c>
      <c r="U29" s="5" t="str">
        <f>IF($A29&lt;&gt;"",IF(U$23&lt;&gt;"",SUMPRODUCT(('入力フォーム（Ⅰ個体数）'!$N$31:$N$231=グラフ!$A29)*('入力フォーム（Ⅰ個体数）'!$D$31:$D$231=グラフ!U$23)*('入力フォーム（Ⅰ個体数）'!$F$31:$F$231)),""),"")</f>
        <v/>
      </c>
    </row>
    <row r="30" spans="1:21">
      <c r="A30" s="10" t="str">
        <f>IF('入力フォーム（Ⅰ個体数）'!N16&gt;0,'入力フォーム（Ⅰ個体数）'!N16,"")</f>
        <v>-</v>
      </c>
      <c r="B30" s="6">
        <f t="shared" si="3"/>
        <v>0</v>
      </c>
      <c r="C30" s="5" t="str">
        <f>IF($A30&lt;&gt;"",IF(C$23&lt;&gt;"",SUMPRODUCT(('入力フォーム（Ⅰ個体数）'!$N$31:$N$231=グラフ!$A30)*('入力フォーム（Ⅰ個体数）'!$D$31:$D$231=グラフ!C$23)*('入力フォーム（Ⅰ個体数）'!$F$31:$F$231)),""),"")</f>
        <v/>
      </c>
      <c r="D30" s="5" t="str">
        <f>IF($A30&lt;&gt;"",IF(D$23&lt;&gt;"",SUMPRODUCT(('入力フォーム（Ⅰ個体数）'!$N$31:$N$231=グラフ!$A30)*('入力フォーム（Ⅰ個体数）'!$D$31:$D$231=グラフ!D$23)*('入力フォーム（Ⅰ個体数）'!$F$31:$F$231)),""),"")</f>
        <v/>
      </c>
      <c r="E30" s="5" t="str">
        <f>IF($A30&lt;&gt;"",IF(E$23&lt;&gt;"",SUMPRODUCT(('入力フォーム（Ⅰ個体数）'!$N$31:$N$231=グラフ!$A30)*('入力フォーム（Ⅰ個体数）'!$D$31:$D$231=グラフ!E$23)*('入力フォーム（Ⅰ個体数）'!$F$31:$F$231)),""),"")</f>
        <v/>
      </c>
      <c r="F30" s="5" t="str">
        <f>IF($A30&lt;&gt;"",IF(F$23&lt;&gt;"",SUMPRODUCT(('入力フォーム（Ⅰ個体数）'!$N$31:$N$231=グラフ!$A30)*('入力フォーム（Ⅰ個体数）'!$D$31:$D$231=グラフ!F$23)*('入力フォーム（Ⅰ個体数）'!$F$31:$F$231)),""),"")</f>
        <v/>
      </c>
      <c r="G30" s="5" t="str">
        <f>IF($A30&lt;&gt;"",IF(G$23&lt;&gt;"",SUMPRODUCT(('入力フォーム（Ⅰ個体数）'!$N$31:$N$231=グラフ!$A30)*('入力フォーム（Ⅰ個体数）'!$D$31:$D$231=グラフ!G$23)*('入力フォーム（Ⅰ個体数）'!$F$31:$F$231)),""),"")</f>
        <v/>
      </c>
      <c r="H30" s="5" t="str">
        <f>IF($A30&lt;&gt;"",IF(H$23&lt;&gt;"",SUMPRODUCT(('入力フォーム（Ⅰ個体数）'!$N$31:$N$231=グラフ!$A30)*('入力フォーム（Ⅰ個体数）'!$D$31:$D$231=グラフ!H$23)*('入力フォーム（Ⅰ個体数）'!$F$31:$F$231)),""),"")</f>
        <v/>
      </c>
      <c r="I30" s="5" t="str">
        <f>IF($A30&lt;&gt;"",IF(I$23&lt;&gt;"",SUMPRODUCT(('入力フォーム（Ⅰ個体数）'!$N$31:$N$231=グラフ!$A30)*('入力フォーム（Ⅰ個体数）'!$D$31:$D$231=グラフ!I$23)*('入力フォーム（Ⅰ個体数）'!$F$31:$F$231)),""),"")</f>
        <v/>
      </c>
      <c r="J30" s="5" t="str">
        <f>IF($A30&lt;&gt;"",IF(J$23&lt;&gt;"",SUMPRODUCT(('入力フォーム（Ⅰ個体数）'!$N$31:$N$231=グラフ!$A30)*('入力フォーム（Ⅰ個体数）'!$D$31:$D$231=グラフ!J$23)*('入力フォーム（Ⅰ個体数）'!$F$31:$F$231)),""),"")</f>
        <v/>
      </c>
      <c r="K30" s="5" t="str">
        <f>IF($A30&lt;&gt;"",IF(K$23&lt;&gt;"",SUMPRODUCT(('入力フォーム（Ⅰ個体数）'!$N$31:$N$231=グラフ!$A30)*('入力フォーム（Ⅰ個体数）'!$D$31:$D$231=グラフ!K$23)*('入力フォーム（Ⅰ個体数）'!$F$31:$F$231)),""),"")</f>
        <v/>
      </c>
      <c r="L30" s="5" t="str">
        <f>IF($A30&lt;&gt;"",IF(L$23&lt;&gt;"",SUMPRODUCT(('入力フォーム（Ⅰ個体数）'!$N$31:$N$231=グラフ!$A30)*('入力フォーム（Ⅰ個体数）'!$D$31:$D$231=グラフ!L$23)*('入力フォーム（Ⅰ個体数）'!$F$31:$F$231)),""),"")</f>
        <v/>
      </c>
      <c r="M30" s="5" t="str">
        <f>IF($A30&lt;&gt;"",IF(M$23&lt;&gt;"",SUMPRODUCT(('入力フォーム（Ⅰ個体数）'!$N$31:$N$231=グラフ!$A30)*('入力フォーム（Ⅰ個体数）'!$D$31:$D$231=グラフ!M$23)*('入力フォーム（Ⅰ個体数）'!$F$31:$F$231)),""),"")</f>
        <v/>
      </c>
      <c r="N30" s="5" t="str">
        <f>IF($A30&lt;&gt;"",IF(N$23&lt;&gt;"",SUMPRODUCT(('入力フォーム（Ⅰ個体数）'!$N$31:$N$231=グラフ!$A30)*('入力フォーム（Ⅰ個体数）'!$D$31:$D$231=グラフ!N$23)*('入力フォーム（Ⅰ個体数）'!$F$31:$F$231)),""),"")</f>
        <v/>
      </c>
      <c r="O30" s="5" t="str">
        <f>IF($A30&lt;&gt;"",IF(O$23&lt;&gt;"",SUMPRODUCT(('入力フォーム（Ⅰ個体数）'!$N$31:$N$231=グラフ!$A30)*('入力フォーム（Ⅰ個体数）'!$D$31:$D$231=グラフ!O$23)*('入力フォーム（Ⅰ個体数）'!$F$31:$F$231)),""),"")</f>
        <v/>
      </c>
      <c r="P30" s="5" t="str">
        <f>IF($A30&lt;&gt;"",IF(P$23&lt;&gt;"",SUMPRODUCT(('入力フォーム（Ⅰ個体数）'!$N$31:$N$231=グラフ!$A30)*('入力フォーム（Ⅰ個体数）'!$D$31:$D$231=グラフ!P$23)*('入力フォーム（Ⅰ個体数）'!$F$31:$F$231)),""),"")</f>
        <v/>
      </c>
      <c r="Q30" s="5" t="str">
        <f>IF($A30&lt;&gt;"",IF(Q$23&lt;&gt;"",SUMPRODUCT(('入力フォーム（Ⅰ個体数）'!$N$31:$N$231=グラフ!$A30)*('入力フォーム（Ⅰ個体数）'!$D$31:$D$231=グラフ!Q$23)*('入力フォーム（Ⅰ個体数）'!$F$31:$F$231)),""),"")</f>
        <v/>
      </c>
      <c r="R30" s="5" t="str">
        <f>IF($A30&lt;&gt;"",IF(R$23&lt;&gt;"",SUMPRODUCT(('入力フォーム（Ⅰ個体数）'!$N$31:$N$231=グラフ!$A30)*('入力フォーム（Ⅰ個体数）'!$D$31:$D$231=グラフ!R$23)*('入力フォーム（Ⅰ個体数）'!$F$31:$F$231)),""),"")</f>
        <v/>
      </c>
      <c r="S30" s="5" t="str">
        <f>IF($A30&lt;&gt;"",IF(S$23&lt;&gt;"",SUMPRODUCT(('入力フォーム（Ⅰ個体数）'!$N$31:$N$231=グラフ!$A30)*('入力フォーム（Ⅰ個体数）'!$D$31:$D$231=グラフ!S$23)*('入力フォーム（Ⅰ個体数）'!$F$31:$F$231)),""),"")</f>
        <v/>
      </c>
      <c r="T30" s="5" t="str">
        <f>IF($A30&lt;&gt;"",IF(T$23&lt;&gt;"",SUMPRODUCT(('入力フォーム（Ⅰ個体数）'!$N$31:$N$231=グラフ!$A30)*('入力フォーム（Ⅰ個体数）'!$D$31:$D$231=グラフ!T$23)*('入力フォーム（Ⅰ個体数）'!$F$31:$F$231)),""),"")</f>
        <v/>
      </c>
      <c r="U30" s="5" t="str">
        <f>IF($A30&lt;&gt;"",IF(U$23&lt;&gt;"",SUMPRODUCT(('入力フォーム（Ⅰ個体数）'!$N$31:$N$231=グラフ!$A30)*('入力フォーム（Ⅰ個体数）'!$D$31:$D$231=グラフ!U$23)*('入力フォーム（Ⅰ個体数）'!$F$31:$F$231)),""),"")</f>
        <v/>
      </c>
    </row>
    <row r="31" spans="1:21">
      <c r="A31" s="10" t="str">
        <f>IF('入力フォーム（Ⅰ個体数）'!N17&gt;0,'入力フォーム（Ⅰ個体数）'!N17,"")</f>
        <v>-</v>
      </c>
      <c r="B31" s="6">
        <f t="shared" si="3"/>
        <v>0</v>
      </c>
      <c r="C31" s="5" t="str">
        <f>IF($A31&lt;&gt;"",IF(C$23&lt;&gt;"",SUMPRODUCT(('入力フォーム（Ⅰ個体数）'!$N$31:$N$231=グラフ!$A31)*('入力フォーム（Ⅰ個体数）'!$D$31:$D$231=グラフ!C$23)*('入力フォーム（Ⅰ個体数）'!$F$31:$F$231)),""),"")</f>
        <v/>
      </c>
      <c r="D31" s="5" t="str">
        <f>IF($A31&lt;&gt;"",IF(D$23&lt;&gt;"",SUMPRODUCT(('入力フォーム（Ⅰ個体数）'!$N$31:$N$231=グラフ!$A31)*('入力フォーム（Ⅰ個体数）'!$D$31:$D$231=グラフ!D$23)*('入力フォーム（Ⅰ個体数）'!$F$31:$F$231)),""),"")</f>
        <v/>
      </c>
      <c r="E31" s="5" t="str">
        <f>IF($A31&lt;&gt;"",IF(E$23&lt;&gt;"",SUMPRODUCT(('入力フォーム（Ⅰ個体数）'!$N$31:$N$231=グラフ!$A31)*('入力フォーム（Ⅰ個体数）'!$D$31:$D$231=グラフ!E$23)*('入力フォーム（Ⅰ個体数）'!$F$31:$F$231)),""),"")</f>
        <v/>
      </c>
      <c r="F31" s="5" t="str">
        <f>IF($A31&lt;&gt;"",IF(F$23&lt;&gt;"",SUMPRODUCT(('入力フォーム（Ⅰ個体数）'!$N$31:$N$231=グラフ!$A31)*('入力フォーム（Ⅰ個体数）'!$D$31:$D$231=グラフ!F$23)*('入力フォーム（Ⅰ個体数）'!$F$31:$F$231)),""),"")</f>
        <v/>
      </c>
      <c r="G31" s="5" t="str">
        <f>IF($A31&lt;&gt;"",IF(G$23&lt;&gt;"",SUMPRODUCT(('入力フォーム（Ⅰ個体数）'!$N$31:$N$231=グラフ!$A31)*('入力フォーム（Ⅰ個体数）'!$D$31:$D$231=グラフ!G$23)*('入力フォーム（Ⅰ個体数）'!$F$31:$F$231)),""),"")</f>
        <v/>
      </c>
      <c r="H31" s="5" t="str">
        <f>IF($A31&lt;&gt;"",IF(H$23&lt;&gt;"",SUMPRODUCT(('入力フォーム（Ⅰ個体数）'!$N$31:$N$231=グラフ!$A31)*('入力フォーム（Ⅰ個体数）'!$D$31:$D$231=グラフ!H$23)*('入力フォーム（Ⅰ個体数）'!$F$31:$F$231)),""),"")</f>
        <v/>
      </c>
      <c r="I31" s="5" t="str">
        <f>IF($A31&lt;&gt;"",IF(I$23&lt;&gt;"",SUMPRODUCT(('入力フォーム（Ⅰ個体数）'!$N$31:$N$231=グラフ!$A31)*('入力フォーム（Ⅰ個体数）'!$D$31:$D$231=グラフ!I$23)*('入力フォーム（Ⅰ個体数）'!$F$31:$F$231)),""),"")</f>
        <v/>
      </c>
      <c r="J31" s="5" t="str">
        <f>IF($A31&lt;&gt;"",IF(J$23&lt;&gt;"",SUMPRODUCT(('入力フォーム（Ⅰ個体数）'!$N$31:$N$231=グラフ!$A31)*('入力フォーム（Ⅰ個体数）'!$D$31:$D$231=グラフ!J$23)*('入力フォーム（Ⅰ個体数）'!$F$31:$F$231)),""),"")</f>
        <v/>
      </c>
      <c r="K31" s="5" t="str">
        <f>IF($A31&lt;&gt;"",IF(K$23&lt;&gt;"",SUMPRODUCT(('入力フォーム（Ⅰ個体数）'!$N$31:$N$231=グラフ!$A31)*('入力フォーム（Ⅰ個体数）'!$D$31:$D$231=グラフ!K$23)*('入力フォーム（Ⅰ個体数）'!$F$31:$F$231)),""),"")</f>
        <v/>
      </c>
      <c r="L31" s="5" t="str">
        <f>IF($A31&lt;&gt;"",IF(L$23&lt;&gt;"",SUMPRODUCT(('入力フォーム（Ⅰ個体数）'!$N$31:$N$231=グラフ!$A31)*('入力フォーム（Ⅰ個体数）'!$D$31:$D$231=グラフ!L$23)*('入力フォーム（Ⅰ個体数）'!$F$31:$F$231)),""),"")</f>
        <v/>
      </c>
      <c r="M31" s="5" t="str">
        <f>IF($A31&lt;&gt;"",IF(M$23&lt;&gt;"",SUMPRODUCT(('入力フォーム（Ⅰ個体数）'!$N$31:$N$231=グラフ!$A31)*('入力フォーム（Ⅰ個体数）'!$D$31:$D$231=グラフ!M$23)*('入力フォーム（Ⅰ個体数）'!$F$31:$F$231)),""),"")</f>
        <v/>
      </c>
      <c r="N31" s="5" t="str">
        <f>IF($A31&lt;&gt;"",IF(N$23&lt;&gt;"",SUMPRODUCT(('入力フォーム（Ⅰ個体数）'!$N$31:$N$231=グラフ!$A31)*('入力フォーム（Ⅰ個体数）'!$D$31:$D$231=グラフ!N$23)*('入力フォーム（Ⅰ個体数）'!$F$31:$F$231)),""),"")</f>
        <v/>
      </c>
      <c r="O31" s="5" t="str">
        <f>IF($A31&lt;&gt;"",IF(O$23&lt;&gt;"",SUMPRODUCT(('入力フォーム（Ⅰ個体数）'!$N$31:$N$231=グラフ!$A31)*('入力フォーム（Ⅰ個体数）'!$D$31:$D$231=グラフ!O$23)*('入力フォーム（Ⅰ個体数）'!$F$31:$F$231)),""),"")</f>
        <v/>
      </c>
      <c r="P31" s="5" t="str">
        <f>IF($A31&lt;&gt;"",IF(P$23&lt;&gt;"",SUMPRODUCT(('入力フォーム（Ⅰ個体数）'!$N$31:$N$231=グラフ!$A31)*('入力フォーム（Ⅰ個体数）'!$D$31:$D$231=グラフ!P$23)*('入力フォーム（Ⅰ個体数）'!$F$31:$F$231)),""),"")</f>
        <v/>
      </c>
      <c r="Q31" s="5" t="str">
        <f>IF($A31&lt;&gt;"",IF(Q$23&lt;&gt;"",SUMPRODUCT(('入力フォーム（Ⅰ個体数）'!$N$31:$N$231=グラフ!$A31)*('入力フォーム（Ⅰ個体数）'!$D$31:$D$231=グラフ!Q$23)*('入力フォーム（Ⅰ個体数）'!$F$31:$F$231)),""),"")</f>
        <v/>
      </c>
      <c r="R31" s="5" t="str">
        <f>IF($A31&lt;&gt;"",IF(R$23&lt;&gt;"",SUMPRODUCT(('入力フォーム（Ⅰ個体数）'!$N$31:$N$231=グラフ!$A31)*('入力フォーム（Ⅰ個体数）'!$D$31:$D$231=グラフ!R$23)*('入力フォーム（Ⅰ個体数）'!$F$31:$F$231)),""),"")</f>
        <v/>
      </c>
      <c r="S31" s="5" t="str">
        <f>IF($A31&lt;&gt;"",IF(S$23&lt;&gt;"",SUMPRODUCT(('入力フォーム（Ⅰ個体数）'!$N$31:$N$231=グラフ!$A31)*('入力フォーム（Ⅰ個体数）'!$D$31:$D$231=グラフ!S$23)*('入力フォーム（Ⅰ個体数）'!$F$31:$F$231)),""),"")</f>
        <v/>
      </c>
      <c r="T31" s="5" t="str">
        <f>IF($A31&lt;&gt;"",IF(T$23&lt;&gt;"",SUMPRODUCT(('入力フォーム（Ⅰ個体数）'!$N$31:$N$231=グラフ!$A31)*('入力フォーム（Ⅰ個体数）'!$D$31:$D$231=グラフ!T$23)*('入力フォーム（Ⅰ個体数）'!$F$31:$F$231)),""),"")</f>
        <v/>
      </c>
      <c r="U31" s="5" t="str">
        <f>IF($A31&lt;&gt;"",IF(U$23&lt;&gt;"",SUMPRODUCT(('入力フォーム（Ⅰ個体数）'!$N$31:$N$231=グラフ!$A31)*('入力フォーム（Ⅰ個体数）'!$D$31:$D$231=グラフ!U$23)*('入力フォーム（Ⅰ個体数）'!$F$31:$F$231)),""),"")</f>
        <v/>
      </c>
    </row>
    <row r="32" spans="1:21">
      <c r="A32" s="10" t="str">
        <f>IF('入力フォーム（Ⅰ個体数）'!N18&gt;0,'入力フォーム（Ⅰ個体数）'!N18,"")</f>
        <v>-</v>
      </c>
      <c r="B32" s="6">
        <f t="shared" si="3"/>
        <v>0</v>
      </c>
      <c r="C32" s="5" t="str">
        <f>IF($A32&lt;&gt;"",IF(C$23&lt;&gt;"",SUMPRODUCT(('入力フォーム（Ⅰ個体数）'!$N$31:$N$231=グラフ!$A32)*('入力フォーム（Ⅰ個体数）'!$D$31:$D$231=グラフ!C$23)*('入力フォーム（Ⅰ個体数）'!$F$31:$F$231)),""),"")</f>
        <v/>
      </c>
      <c r="D32" s="5" t="str">
        <f>IF($A32&lt;&gt;"",IF(D$23&lt;&gt;"",SUMPRODUCT(('入力フォーム（Ⅰ個体数）'!$N$31:$N$231=グラフ!$A32)*('入力フォーム（Ⅰ個体数）'!$D$31:$D$231=グラフ!D$23)*('入力フォーム（Ⅰ個体数）'!$F$31:$F$231)),""),"")</f>
        <v/>
      </c>
      <c r="E32" s="5" t="str">
        <f>IF($A32&lt;&gt;"",IF(E$23&lt;&gt;"",SUMPRODUCT(('入力フォーム（Ⅰ個体数）'!$N$31:$N$231=グラフ!$A32)*('入力フォーム（Ⅰ個体数）'!$D$31:$D$231=グラフ!E$23)*('入力フォーム（Ⅰ個体数）'!$F$31:$F$231)),""),"")</f>
        <v/>
      </c>
      <c r="F32" s="5" t="str">
        <f>IF($A32&lt;&gt;"",IF(F$23&lt;&gt;"",SUMPRODUCT(('入力フォーム（Ⅰ個体数）'!$N$31:$N$231=グラフ!$A32)*('入力フォーム（Ⅰ個体数）'!$D$31:$D$231=グラフ!F$23)*('入力フォーム（Ⅰ個体数）'!$F$31:$F$231)),""),"")</f>
        <v/>
      </c>
      <c r="G32" s="5" t="str">
        <f>IF($A32&lt;&gt;"",IF(G$23&lt;&gt;"",SUMPRODUCT(('入力フォーム（Ⅰ個体数）'!$N$31:$N$231=グラフ!$A32)*('入力フォーム（Ⅰ個体数）'!$D$31:$D$231=グラフ!G$23)*('入力フォーム（Ⅰ個体数）'!$F$31:$F$231)),""),"")</f>
        <v/>
      </c>
      <c r="H32" s="5" t="str">
        <f>IF($A32&lt;&gt;"",IF(H$23&lt;&gt;"",SUMPRODUCT(('入力フォーム（Ⅰ個体数）'!$N$31:$N$231=グラフ!$A32)*('入力フォーム（Ⅰ個体数）'!$D$31:$D$231=グラフ!H$23)*('入力フォーム（Ⅰ個体数）'!$F$31:$F$231)),""),"")</f>
        <v/>
      </c>
      <c r="I32" s="5" t="str">
        <f>IF($A32&lt;&gt;"",IF(I$23&lt;&gt;"",SUMPRODUCT(('入力フォーム（Ⅰ個体数）'!$N$31:$N$231=グラフ!$A32)*('入力フォーム（Ⅰ個体数）'!$D$31:$D$231=グラフ!I$23)*('入力フォーム（Ⅰ個体数）'!$F$31:$F$231)),""),"")</f>
        <v/>
      </c>
      <c r="J32" s="5" t="str">
        <f>IF($A32&lt;&gt;"",IF(J$23&lt;&gt;"",SUMPRODUCT(('入力フォーム（Ⅰ個体数）'!$N$31:$N$231=グラフ!$A32)*('入力フォーム（Ⅰ個体数）'!$D$31:$D$231=グラフ!J$23)*('入力フォーム（Ⅰ個体数）'!$F$31:$F$231)),""),"")</f>
        <v/>
      </c>
      <c r="K32" s="5" t="str">
        <f>IF($A32&lt;&gt;"",IF(K$23&lt;&gt;"",SUMPRODUCT(('入力フォーム（Ⅰ個体数）'!$N$31:$N$231=グラフ!$A32)*('入力フォーム（Ⅰ個体数）'!$D$31:$D$231=グラフ!K$23)*('入力フォーム（Ⅰ個体数）'!$F$31:$F$231)),""),"")</f>
        <v/>
      </c>
      <c r="L32" s="5" t="str">
        <f>IF($A32&lt;&gt;"",IF(L$23&lt;&gt;"",SUMPRODUCT(('入力フォーム（Ⅰ個体数）'!$N$31:$N$231=グラフ!$A32)*('入力フォーム（Ⅰ個体数）'!$D$31:$D$231=グラフ!L$23)*('入力フォーム（Ⅰ個体数）'!$F$31:$F$231)),""),"")</f>
        <v/>
      </c>
      <c r="M32" s="5" t="str">
        <f>IF($A32&lt;&gt;"",IF(M$23&lt;&gt;"",SUMPRODUCT(('入力フォーム（Ⅰ個体数）'!$N$31:$N$231=グラフ!$A32)*('入力フォーム（Ⅰ個体数）'!$D$31:$D$231=グラフ!M$23)*('入力フォーム（Ⅰ個体数）'!$F$31:$F$231)),""),"")</f>
        <v/>
      </c>
      <c r="N32" s="5" t="str">
        <f>IF($A32&lt;&gt;"",IF(N$23&lt;&gt;"",SUMPRODUCT(('入力フォーム（Ⅰ個体数）'!$N$31:$N$231=グラフ!$A32)*('入力フォーム（Ⅰ個体数）'!$D$31:$D$231=グラフ!N$23)*('入力フォーム（Ⅰ個体数）'!$F$31:$F$231)),""),"")</f>
        <v/>
      </c>
      <c r="O32" s="5" t="str">
        <f>IF($A32&lt;&gt;"",IF(O$23&lt;&gt;"",SUMPRODUCT(('入力フォーム（Ⅰ個体数）'!$N$31:$N$231=グラフ!$A32)*('入力フォーム（Ⅰ個体数）'!$D$31:$D$231=グラフ!O$23)*('入力フォーム（Ⅰ個体数）'!$F$31:$F$231)),""),"")</f>
        <v/>
      </c>
      <c r="P32" s="5" t="str">
        <f>IF($A32&lt;&gt;"",IF(P$23&lt;&gt;"",SUMPRODUCT(('入力フォーム（Ⅰ個体数）'!$N$31:$N$231=グラフ!$A32)*('入力フォーム（Ⅰ個体数）'!$D$31:$D$231=グラフ!P$23)*('入力フォーム（Ⅰ個体数）'!$F$31:$F$231)),""),"")</f>
        <v/>
      </c>
      <c r="Q32" s="5" t="str">
        <f>IF($A32&lt;&gt;"",IF(Q$23&lt;&gt;"",SUMPRODUCT(('入力フォーム（Ⅰ個体数）'!$N$31:$N$231=グラフ!$A32)*('入力フォーム（Ⅰ個体数）'!$D$31:$D$231=グラフ!Q$23)*('入力フォーム（Ⅰ個体数）'!$F$31:$F$231)),""),"")</f>
        <v/>
      </c>
      <c r="R32" s="5" t="str">
        <f>IF($A32&lt;&gt;"",IF(R$23&lt;&gt;"",SUMPRODUCT(('入力フォーム（Ⅰ個体数）'!$N$31:$N$231=グラフ!$A32)*('入力フォーム（Ⅰ個体数）'!$D$31:$D$231=グラフ!R$23)*('入力フォーム（Ⅰ個体数）'!$F$31:$F$231)),""),"")</f>
        <v/>
      </c>
      <c r="S32" s="5" t="str">
        <f>IF($A32&lt;&gt;"",IF(S$23&lt;&gt;"",SUMPRODUCT(('入力フォーム（Ⅰ個体数）'!$N$31:$N$231=グラフ!$A32)*('入力フォーム（Ⅰ個体数）'!$D$31:$D$231=グラフ!S$23)*('入力フォーム（Ⅰ個体数）'!$F$31:$F$231)),""),"")</f>
        <v/>
      </c>
      <c r="T32" s="5" t="str">
        <f>IF($A32&lt;&gt;"",IF(T$23&lt;&gt;"",SUMPRODUCT(('入力フォーム（Ⅰ個体数）'!$N$31:$N$231=グラフ!$A32)*('入力フォーム（Ⅰ個体数）'!$D$31:$D$231=グラフ!T$23)*('入力フォーム（Ⅰ個体数）'!$F$31:$F$231)),""),"")</f>
        <v/>
      </c>
      <c r="U32" s="5" t="str">
        <f>IF($A32&lt;&gt;"",IF(U$23&lt;&gt;"",SUMPRODUCT(('入力フォーム（Ⅰ個体数）'!$N$31:$N$231=グラフ!$A32)*('入力フォーム（Ⅰ個体数）'!$D$31:$D$231=グラフ!U$23)*('入力フォーム（Ⅰ個体数）'!$F$31:$F$231)),""),"")</f>
        <v/>
      </c>
    </row>
    <row r="33" spans="1:21">
      <c r="A33" s="10" t="str">
        <f>IF('入力フォーム（Ⅰ個体数）'!N19&gt;0,'入力フォーム（Ⅰ個体数）'!N19,"")</f>
        <v>-</v>
      </c>
      <c r="B33" s="6">
        <f t="shared" si="3"/>
        <v>0</v>
      </c>
      <c r="C33" s="5" t="str">
        <f>IF($A33&lt;&gt;"",IF(C$23&lt;&gt;"",SUMPRODUCT(('入力フォーム（Ⅰ個体数）'!$N$31:$N$231=グラフ!$A33)*('入力フォーム（Ⅰ個体数）'!$D$31:$D$231=グラフ!C$23)*('入力フォーム（Ⅰ個体数）'!$F$31:$F$231)),""),"")</f>
        <v/>
      </c>
      <c r="D33" s="5" t="str">
        <f>IF($A33&lt;&gt;"",IF(D$23&lt;&gt;"",SUMPRODUCT(('入力フォーム（Ⅰ個体数）'!$N$31:$N$231=グラフ!$A33)*('入力フォーム（Ⅰ個体数）'!$D$31:$D$231=グラフ!D$23)*('入力フォーム（Ⅰ個体数）'!$F$31:$F$231)),""),"")</f>
        <v/>
      </c>
      <c r="E33" s="5" t="str">
        <f>IF($A33&lt;&gt;"",IF(E$23&lt;&gt;"",SUMPRODUCT(('入力フォーム（Ⅰ個体数）'!$N$31:$N$231=グラフ!$A33)*('入力フォーム（Ⅰ個体数）'!$D$31:$D$231=グラフ!E$23)*('入力フォーム（Ⅰ個体数）'!$F$31:$F$231)),""),"")</f>
        <v/>
      </c>
      <c r="F33" s="5" t="str">
        <f>IF($A33&lt;&gt;"",IF(F$23&lt;&gt;"",SUMPRODUCT(('入力フォーム（Ⅰ個体数）'!$N$31:$N$231=グラフ!$A33)*('入力フォーム（Ⅰ個体数）'!$D$31:$D$231=グラフ!F$23)*('入力フォーム（Ⅰ個体数）'!$F$31:$F$231)),""),"")</f>
        <v/>
      </c>
      <c r="G33" s="5" t="str">
        <f>IF($A33&lt;&gt;"",IF(G$23&lt;&gt;"",SUMPRODUCT(('入力フォーム（Ⅰ個体数）'!$N$31:$N$231=グラフ!$A33)*('入力フォーム（Ⅰ個体数）'!$D$31:$D$231=グラフ!G$23)*('入力フォーム（Ⅰ個体数）'!$F$31:$F$231)),""),"")</f>
        <v/>
      </c>
      <c r="H33" s="5" t="str">
        <f>IF($A33&lt;&gt;"",IF(H$23&lt;&gt;"",SUMPRODUCT(('入力フォーム（Ⅰ個体数）'!$N$31:$N$231=グラフ!$A33)*('入力フォーム（Ⅰ個体数）'!$D$31:$D$231=グラフ!H$23)*('入力フォーム（Ⅰ個体数）'!$F$31:$F$231)),""),"")</f>
        <v/>
      </c>
      <c r="I33" s="5" t="str">
        <f>IF($A33&lt;&gt;"",IF(I$23&lt;&gt;"",SUMPRODUCT(('入力フォーム（Ⅰ個体数）'!$N$31:$N$231=グラフ!$A33)*('入力フォーム（Ⅰ個体数）'!$D$31:$D$231=グラフ!I$23)*('入力フォーム（Ⅰ個体数）'!$F$31:$F$231)),""),"")</f>
        <v/>
      </c>
      <c r="J33" s="5" t="str">
        <f>IF($A33&lt;&gt;"",IF(J$23&lt;&gt;"",SUMPRODUCT(('入力フォーム（Ⅰ個体数）'!$N$31:$N$231=グラフ!$A33)*('入力フォーム（Ⅰ個体数）'!$D$31:$D$231=グラフ!J$23)*('入力フォーム（Ⅰ個体数）'!$F$31:$F$231)),""),"")</f>
        <v/>
      </c>
      <c r="K33" s="5" t="str">
        <f>IF($A33&lt;&gt;"",IF(K$23&lt;&gt;"",SUMPRODUCT(('入力フォーム（Ⅰ個体数）'!$N$31:$N$231=グラフ!$A33)*('入力フォーム（Ⅰ個体数）'!$D$31:$D$231=グラフ!K$23)*('入力フォーム（Ⅰ個体数）'!$F$31:$F$231)),""),"")</f>
        <v/>
      </c>
      <c r="L33" s="5" t="str">
        <f>IF($A33&lt;&gt;"",IF(L$23&lt;&gt;"",SUMPRODUCT(('入力フォーム（Ⅰ個体数）'!$N$31:$N$231=グラフ!$A33)*('入力フォーム（Ⅰ個体数）'!$D$31:$D$231=グラフ!L$23)*('入力フォーム（Ⅰ個体数）'!$F$31:$F$231)),""),"")</f>
        <v/>
      </c>
      <c r="M33" s="5" t="str">
        <f>IF($A33&lt;&gt;"",IF(M$23&lt;&gt;"",SUMPRODUCT(('入力フォーム（Ⅰ個体数）'!$N$31:$N$231=グラフ!$A33)*('入力フォーム（Ⅰ個体数）'!$D$31:$D$231=グラフ!M$23)*('入力フォーム（Ⅰ個体数）'!$F$31:$F$231)),""),"")</f>
        <v/>
      </c>
      <c r="N33" s="5" t="str">
        <f>IF($A33&lt;&gt;"",IF(N$23&lt;&gt;"",SUMPRODUCT(('入力フォーム（Ⅰ個体数）'!$N$31:$N$231=グラフ!$A33)*('入力フォーム（Ⅰ個体数）'!$D$31:$D$231=グラフ!N$23)*('入力フォーム（Ⅰ個体数）'!$F$31:$F$231)),""),"")</f>
        <v/>
      </c>
      <c r="O33" s="5" t="str">
        <f>IF($A33&lt;&gt;"",IF(O$23&lt;&gt;"",SUMPRODUCT(('入力フォーム（Ⅰ個体数）'!$N$31:$N$231=グラフ!$A33)*('入力フォーム（Ⅰ個体数）'!$D$31:$D$231=グラフ!O$23)*('入力フォーム（Ⅰ個体数）'!$F$31:$F$231)),""),"")</f>
        <v/>
      </c>
      <c r="P33" s="5" t="str">
        <f>IF($A33&lt;&gt;"",IF(P$23&lt;&gt;"",SUMPRODUCT(('入力フォーム（Ⅰ個体数）'!$N$31:$N$231=グラフ!$A33)*('入力フォーム（Ⅰ個体数）'!$D$31:$D$231=グラフ!P$23)*('入力フォーム（Ⅰ個体数）'!$F$31:$F$231)),""),"")</f>
        <v/>
      </c>
      <c r="Q33" s="5" t="str">
        <f>IF($A33&lt;&gt;"",IF(Q$23&lt;&gt;"",SUMPRODUCT(('入力フォーム（Ⅰ個体数）'!$N$31:$N$231=グラフ!$A33)*('入力フォーム（Ⅰ個体数）'!$D$31:$D$231=グラフ!Q$23)*('入力フォーム（Ⅰ個体数）'!$F$31:$F$231)),""),"")</f>
        <v/>
      </c>
      <c r="R33" s="5" t="str">
        <f>IF($A33&lt;&gt;"",IF(R$23&lt;&gt;"",SUMPRODUCT(('入力フォーム（Ⅰ個体数）'!$N$31:$N$231=グラフ!$A33)*('入力フォーム（Ⅰ個体数）'!$D$31:$D$231=グラフ!R$23)*('入力フォーム（Ⅰ個体数）'!$F$31:$F$231)),""),"")</f>
        <v/>
      </c>
      <c r="S33" s="5" t="str">
        <f>IF($A33&lt;&gt;"",IF(S$23&lt;&gt;"",SUMPRODUCT(('入力フォーム（Ⅰ個体数）'!$N$31:$N$231=グラフ!$A33)*('入力フォーム（Ⅰ個体数）'!$D$31:$D$231=グラフ!S$23)*('入力フォーム（Ⅰ個体数）'!$F$31:$F$231)),""),"")</f>
        <v/>
      </c>
      <c r="T33" s="5" t="str">
        <f>IF($A33&lt;&gt;"",IF(T$23&lt;&gt;"",SUMPRODUCT(('入力フォーム（Ⅰ個体数）'!$N$31:$N$231=グラフ!$A33)*('入力フォーム（Ⅰ個体数）'!$D$31:$D$231=グラフ!T$23)*('入力フォーム（Ⅰ個体数）'!$F$31:$F$231)),""),"")</f>
        <v/>
      </c>
      <c r="U33" s="5" t="str">
        <f>IF($A33&lt;&gt;"",IF(U$23&lt;&gt;"",SUMPRODUCT(('入力フォーム（Ⅰ個体数）'!$N$31:$N$231=グラフ!$A33)*('入力フォーム（Ⅰ個体数）'!$D$31:$D$231=グラフ!U$23)*('入力フォーム（Ⅰ個体数）'!$F$31:$F$231)),""),"")</f>
        <v/>
      </c>
    </row>
    <row r="34" spans="1:21">
      <c r="A34" s="10" t="str">
        <f>IF('入力フォーム（Ⅰ個体数）'!N20&gt;0,'入力フォーム（Ⅰ個体数）'!N20,"")</f>
        <v>-</v>
      </c>
      <c r="B34" s="6">
        <f t="shared" si="3"/>
        <v>0</v>
      </c>
      <c r="C34" s="5" t="str">
        <f>IF($A34&lt;&gt;"",IF(C$23&lt;&gt;"",SUMPRODUCT(('入力フォーム（Ⅰ個体数）'!$N$31:$N$231=グラフ!$A34)*('入力フォーム（Ⅰ個体数）'!$D$31:$D$231=グラフ!C$23)*('入力フォーム（Ⅰ個体数）'!$F$31:$F$231)),""),"")</f>
        <v/>
      </c>
      <c r="D34" s="5" t="str">
        <f>IF($A34&lt;&gt;"",IF(D$23&lt;&gt;"",SUMPRODUCT(('入力フォーム（Ⅰ個体数）'!$N$31:$N$231=グラフ!$A34)*('入力フォーム（Ⅰ個体数）'!$D$31:$D$231=グラフ!D$23)*('入力フォーム（Ⅰ個体数）'!$F$31:$F$231)),""),"")</f>
        <v/>
      </c>
      <c r="E34" s="5" t="str">
        <f>IF($A34&lt;&gt;"",IF(E$23&lt;&gt;"",SUMPRODUCT(('入力フォーム（Ⅰ個体数）'!$N$31:$N$231=グラフ!$A34)*('入力フォーム（Ⅰ個体数）'!$D$31:$D$231=グラフ!E$23)*('入力フォーム（Ⅰ個体数）'!$F$31:$F$231)),""),"")</f>
        <v/>
      </c>
      <c r="F34" s="5" t="str">
        <f>IF($A34&lt;&gt;"",IF(F$23&lt;&gt;"",SUMPRODUCT(('入力フォーム（Ⅰ個体数）'!$N$31:$N$231=グラフ!$A34)*('入力フォーム（Ⅰ個体数）'!$D$31:$D$231=グラフ!F$23)*('入力フォーム（Ⅰ個体数）'!$F$31:$F$231)),""),"")</f>
        <v/>
      </c>
      <c r="G34" s="5" t="str">
        <f>IF($A34&lt;&gt;"",IF(G$23&lt;&gt;"",SUMPRODUCT(('入力フォーム（Ⅰ個体数）'!$N$31:$N$231=グラフ!$A34)*('入力フォーム（Ⅰ個体数）'!$D$31:$D$231=グラフ!G$23)*('入力フォーム（Ⅰ個体数）'!$F$31:$F$231)),""),"")</f>
        <v/>
      </c>
      <c r="H34" s="5" t="str">
        <f>IF($A34&lt;&gt;"",IF(H$23&lt;&gt;"",SUMPRODUCT(('入力フォーム（Ⅰ個体数）'!$N$31:$N$231=グラフ!$A34)*('入力フォーム（Ⅰ個体数）'!$D$31:$D$231=グラフ!H$23)*('入力フォーム（Ⅰ個体数）'!$F$31:$F$231)),""),"")</f>
        <v/>
      </c>
      <c r="I34" s="5" t="str">
        <f>IF($A34&lt;&gt;"",IF(I$23&lt;&gt;"",SUMPRODUCT(('入力フォーム（Ⅰ個体数）'!$N$31:$N$231=グラフ!$A34)*('入力フォーム（Ⅰ個体数）'!$D$31:$D$231=グラフ!I$23)*('入力フォーム（Ⅰ個体数）'!$F$31:$F$231)),""),"")</f>
        <v/>
      </c>
      <c r="J34" s="5" t="str">
        <f>IF($A34&lt;&gt;"",IF(J$23&lt;&gt;"",SUMPRODUCT(('入力フォーム（Ⅰ個体数）'!$N$31:$N$231=グラフ!$A34)*('入力フォーム（Ⅰ個体数）'!$D$31:$D$231=グラフ!J$23)*('入力フォーム（Ⅰ個体数）'!$F$31:$F$231)),""),"")</f>
        <v/>
      </c>
      <c r="K34" s="5" t="str">
        <f>IF($A34&lt;&gt;"",IF(K$23&lt;&gt;"",SUMPRODUCT(('入力フォーム（Ⅰ個体数）'!$N$31:$N$231=グラフ!$A34)*('入力フォーム（Ⅰ個体数）'!$D$31:$D$231=グラフ!K$23)*('入力フォーム（Ⅰ個体数）'!$F$31:$F$231)),""),"")</f>
        <v/>
      </c>
      <c r="L34" s="5" t="str">
        <f>IF($A34&lt;&gt;"",IF(L$23&lt;&gt;"",SUMPRODUCT(('入力フォーム（Ⅰ個体数）'!$N$31:$N$231=グラフ!$A34)*('入力フォーム（Ⅰ個体数）'!$D$31:$D$231=グラフ!L$23)*('入力フォーム（Ⅰ個体数）'!$F$31:$F$231)),""),"")</f>
        <v/>
      </c>
      <c r="M34" s="5" t="str">
        <f>IF($A34&lt;&gt;"",IF(M$23&lt;&gt;"",SUMPRODUCT(('入力フォーム（Ⅰ個体数）'!$N$31:$N$231=グラフ!$A34)*('入力フォーム（Ⅰ個体数）'!$D$31:$D$231=グラフ!M$23)*('入力フォーム（Ⅰ個体数）'!$F$31:$F$231)),""),"")</f>
        <v/>
      </c>
      <c r="N34" s="5" t="str">
        <f>IF($A34&lt;&gt;"",IF(N$23&lt;&gt;"",SUMPRODUCT(('入力フォーム（Ⅰ個体数）'!$N$31:$N$231=グラフ!$A34)*('入力フォーム（Ⅰ個体数）'!$D$31:$D$231=グラフ!N$23)*('入力フォーム（Ⅰ個体数）'!$F$31:$F$231)),""),"")</f>
        <v/>
      </c>
      <c r="O34" s="5" t="str">
        <f>IF($A34&lt;&gt;"",IF(O$23&lt;&gt;"",SUMPRODUCT(('入力フォーム（Ⅰ個体数）'!$N$31:$N$231=グラフ!$A34)*('入力フォーム（Ⅰ個体数）'!$D$31:$D$231=グラフ!O$23)*('入力フォーム（Ⅰ個体数）'!$F$31:$F$231)),""),"")</f>
        <v/>
      </c>
      <c r="P34" s="5" t="str">
        <f>IF($A34&lt;&gt;"",IF(P$23&lt;&gt;"",SUMPRODUCT(('入力フォーム（Ⅰ個体数）'!$N$31:$N$231=グラフ!$A34)*('入力フォーム（Ⅰ個体数）'!$D$31:$D$231=グラフ!P$23)*('入力フォーム（Ⅰ個体数）'!$F$31:$F$231)),""),"")</f>
        <v/>
      </c>
      <c r="Q34" s="5" t="str">
        <f>IF($A34&lt;&gt;"",IF(Q$23&lt;&gt;"",SUMPRODUCT(('入力フォーム（Ⅰ個体数）'!$N$31:$N$231=グラフ!$A34)*('入力フォーム（Ⅰ個体数）'!$D$31:$D$231=グラフ!Q$23)*('入力フォーム（Ⅰ個体数）'!$F$31:$F$231)),""),"")</f>
        <v/>
      </c>
      <c r="R34" s="5" t="str">
        <f>IF($A34&lt;&gt;"",IF(R$23&lt;&gt;"",SUMPRODUCT(('入力フォーム（Ⅰ個体数）'!$N$31:$N$231=グラフ!$A34)*('入力フォーム（Ⅰ個体数）'!$D$31:$D$231=グラフ!R$23)*('入力フォーム（Ⅰ個体数）'!$F$31:$F$231)),""),"")</f>
        <v/>
      </c>
      <c r="S34" s="5" t="str">
        <f>IF($A34&lt;&gt;"",IF(S$23&lt;&gt;"",SUMPRODUCT(('入力フォーム（Ⅰ個体数）'!$N$31:$N$231=グラフ!$A34)*('入力フォーム（Ⅰ個体数）'!$D$31:$D$231=グラフ!S$23)*('入力フォーム（Ⅰ個体数）'!$F$31:$F$231)),""),"")</f>
        <v/>
      </c>
      <c r="T34" s="5" t="str">
        <f>IF($A34&lt;&gt;"",IF(T$23&lt;&gt;"",SUMPRODUCT(('入力フォーム（Ⅰ個体数）'!$N$31:$N$231=グラフ!$A34)*('入力フォーム（Ⅰ個体数）'!$D$31:$D$231=グラフ!T$23)*('入力フォーム（Ⅰ個体数）'!$F$31:$F$231)),""),"")</f>
        <v/>
      </c>
      <c r="U34" s="5" t="str">
        <f>IF($A34&lt;&gt;"",IF(U$23&lt;&gt;"",SUMPRODUCT(('入力フォーム（Ⅰ個体数）'!$N$31:$N$231=グラフ!$A34)*('入力フォーム（Ⅰ個体数）'!$D$31:$D$231=グラフ!U$23)*('入力フォーム（Ⅰ個体数）'!$F$31:$F$231)),""),"")</f>
        <v/>
      </c>
    </row>
    <row r="35" spans="1:21">
      <c r="A35" s="10" t="str">
        <f>IF('入力フォーム（Ⅰ個体数）'!N21&gt;0,'入力フォーム（Ⅰ個体数）'!N21,"")</f>
        <v>-</v>
      </c>
      <c r="B35" s="6">
        <f t="shared" si="3"/>
        <v>0</v>
      </c>
      <c r="C35" s="5" t="str">
        <f>IF($A35&lt;&gt;"",IF(C$23&lt;&gt;"",SUMPRODUCT(('入力フォーム（Ⅰ個体数）'!$N$31:$N$231=グラフ!$A35)*('入力フォーム（Ⅰ個体数）'!$D$31:$D$231=グラフ!C$23)*('入力フォーム（Ⅰ個体数）'!$F$31:$F$231)),""),"")</f>
        <v/>
      </c>
      <c r="D35" s="5" t="str">
        <f>IF($A35&lt;&gt;"",IF(D$23&lt;&gt;"",SUMPRODUCT(('入力フォーム（Ⅰ個体数）'!$N$31:$N$231=グラフ!$A35)*('入力フォーム（Ⅰ個体数）'!$D$31:$D$231=グラフ!D$23)*('入力フォーム（Ⅰ個体数）'!$F$31:$F$231)),""),"")</f>
        <v/>
      </c>
      <c r="E35" s="5" t="str">
        <f>IF($A35&lt;&gt;"",IF(E$23&lt;&gt;"",SUMPRODUCT(('入力フォーム（Ⅰ個体数）'!$N$31:$N$231=グラフ!$A35)*('入力フォーム（Ⅰ個体数）'!$D$31:$D$231=グラフ!E$23)*('入力フォーム（Ⅰ個体数）'!$F$31:$F$231)),""),"")</f>
        <v/>
      </c>
      <c r="F35" s="5" t="str">
        <f>IF($A35&lt;&gt;"",IF(F$23&lt;&gt;"",SUMPRODUCT(('入力フォーム（Ⅰ個体数）'!$N$31:$N$231=グラフ!$A35)*('入力フォーム（Ⅰ個体数）'!$D$31:$D$231=グラフ!F$23)*('入力フォーム（Ⅰ個体数）'!$F$31:$F$231)),""),"")</f>
        <v/>
      </c>
      <c r="G35" s="5" t="str">
        <f>IF($A35&lt;&gt;"",IF(G$23&lt;&gt;"",SUMPRODUCT(('入力フォーム（Ⅰ個体数）'!$N$31:$N$231=グラフ!$A35)*('入力フォーム（Ⅰ個体数）'!$D$31:$D$231=グラフ!G$23)*('入力フォーム（Ⅰ個体数）'!$F$31:$F$231)),""),"")</f>
        <v/>
      </c>
      <c r="H35" s="5" t="str">
        <f>IF($A35&lt;&gt;"",IF(H$23&lt;&gt;"",SUMPRODUCT(('入力フォーム（Ⅰ個体数）'!$N$31:$N$231=グラフ!$A35)*('入力フォーム（Ⅰ個体数）'!$D$31:$D$231=グラフ!H$23)*('入力フォーム（Ⅰ個体数）'!$F$31:$F$231)),""),"")</f>
        <v/>
      </c>
      <c r="I35" s="5" t="str">
        <f>IF($A35&lt;&gt;"",IF(I$23&lt;&gt;"",SUMPRODUCT(('入力フォーム（Ⅰ個体数）'!$N$31:$N$231=グラフ!$A35)*('入力フォーム（Ⅰ個体数）'!$D$31:$D$231=グラフ!I$23)*('入力フォーム（Ⅰ個体数）'!$F$31:$F$231)),""),"")</f>
        <v/>
      </c>
      <c r="J35" s="5" t="str">
        <f>IF($A35&lt;&gt;"",IF(J$23&lt;&gt;"",SUMPRODUCT(('入力フォーム（Ⅰ個体数）'!$N$31:$N$231=グラフ!$A35)*('入力フォーム（Ⅰ個体数）'!$D$31:$D$231=グラフ!J$23)*('入力フォーム（Ⅰ個体数）'!$F$31:$F$231)),""),"")</f>
        <v/>
      </c>
      <c r="K35" s="5" t="str">
        <f>IF($A35&lt;&gt;"",IF(K$23&lt;&gt;"",SUMPRODUCT(('入力フォーム（Ⅰ個体数）'!$N$31:$N$231=グラフ!$A35)*('入力フォーム（Ⅰ個体数）'!$D$31:$D$231=グラフ!K$23)*('入力フォーム（Ⅰ個体数）'!$F$31:$F$231)),""),"")</f>
        <v/>
      </c>
      <c r="L35" s="5" t="str">
        <f>IF($A35&lt;&gt;"",IF(L$23&lt;&gt;"",SUMPRODUCT(('入力フォーム（Ⅰ個体数）'!$N$31:$N$231=グラフ!$A35)*('入力フォーム（Ⅰ個体数）'!$D$31:$D$231=グラフ!L$23)*('入力フォーム（Ⅰ個体数）'!$F$31:$F$231)),""),"")</f>
        <v/>
      </c>
      <c r="M35" s="5" t="str">
        <f>IF($A35&lt;&gt;"",IF(M$23&lt;&gt;"",SUMPRODUCT(('入力フォーム（Ⅰ個体数）'!$N$31:$N$231=グラフ!$A35)*('入力フォーム（Ⅰ個体数）'!$D$31:$D$231=グラフ!M$23)*('入力フォーム（Ⅰ個体数）'!$F$31:$F$231)),""),"")</f>
        <v/>
      </c>
      <c r="N35" s="5" t="str">
        <f>IF($A35&lt;&gt;"",IF(N$23&lt;&gt;"",SUMPRODUCT(('入力フォーム（Ⅰ個体数）'!$N$31:$N$231=グラフ!$A35)*('入力フォーム（Ⅰ個体数）'!$D$31:$D$231=グラフ!N$23)*('入力フォーム（Ⅰ個体数）'!$F$31:$F$231)),""),"")</f>
        <v/>
      </c>
      <c r="O35" s="5" t="str">
        <f>IF($A35&lt;&gt;"",IF(O$23&lt;&gt;"",SUMPRODUCT(('入力フォーム（Ⅰ個体数）'!$N$31:$N$231=グラフ!$A35)*('入力フォーム（Ⅰ個体数）'!$D$31:$D$231=グラフ!O$23)*('入力フォーム（Ⅰ個体数）'!$F$31:$F$231)),""),"")</f>
        <v/>
      </c>
      <c r="P35" s="5" t="str">
        <f>IF($A35&lt;&gt;"",IF(P$23&lt;&gt;"",SUMPRODUCT(('入力フォーム（Ⅰ個体数）'!$N$31:$N$231=グラフ!$A35)*('入力フォーム（Ⅰ個体数）'!$D$31:$D$231=グラフ!P$23)*('入力フォーム（Ⅰ個体数）'!$F$31:$F$231)),""),"")</f>
        <v/>
      </c>
      <c r="Q35" s="5" t="str">
        <f>IF($A35&lt;&gt;"",IF(Q$23&lt;&gt;"",SUMPRODUCT(('入力フォーム（Ⅰ個体数）'!$N$31:$N$231=グラフ!$A35)*('入力フォーム（Ⅰ個体数）'!$D$31:$D$231=グラフ!Q$23)*('入力フォーム（Ⅰ個体数）'!$F$31:$F$231)),""),"")</f>
        <v/>
      </c>
      <c r="R35" s="5" t="str">
        <f>IF($A35&lt;&gt;"",IF(R$23&lt;&gt;"",SUMPRODUCT(('入力フォーム（Ⅰ個体数）'!$N$31:$N$231=グラフ!$A35)*('入力フォーム（Ⅰ個体数）'!$D$31:$D$231=グラフ!R$23)*('入力フォーム（Ⅰ個体数）'!$F$31:$F$231)),""),"")</f>
        <v/>
      </c>
      <c r="S35" s="5" t="str">
        <f>IF($A35&lt;&gt;"",IF(S$23&lt;&gt;"",SUMPRODUCT(('入力フォーム（Ⅰ個体数）'!$N$31:$N$231=グラフ!$A35)*('入力フォーム（Ⅰ個体数）'!$D$31:$D$231=グラフ!S$23)*('入力フォーム（Ⅰ個体数）'!$F$31:$F$231)),""),"")</f>
        <v/>
      </c>
      <c r="T35" s="5" t="str">
        <f>IF($A35&lt;&gt;"",IF(T$23&lt;&gt;"",SUMPRODUCT(('入力フォーム（Ⅰ個体数）'!$N$31:$N$231=グラフ!$A35)*('入力フォーム（Ⅰ個体数）'!$D$31:$D$231=グラフ!T$23)*('入力フォーム（Ⅰ個体数）'!$F$31:$F$231)),""),"")</f>
        <v/>
      </c>
      <c r="U35" s="5" t="str">
        <f>IF($A35&lt;&gt;"",IF(U$23&lt;&gt;"",SUMPRODUCT(('入力フォーム（Ⅰ個体数）'!$N$31:$N$231=グラフ!$A35)*('入力フォーム（Ⅰ個体数）'!$D$31:$D$231=グラフ!U$23)*('入力フォーム（Ⅰ個体数）'!$F$31:$F$231)),""),"")</f>
        <v/>
      </c>
    </row>
    <row r="36" spans="1:21">
      <c r="A36" s="10" t="str">
        <f>IF('入力フォーム（Ⅰ個体数）'!N22&gt;0,'入力フォーム（Ⅰ個体数）'!N22,"")</f>
        <v>-</v>
      </c>
      <c r="B36" s="6">
        <f t="shared" si="3"/>
        <v>0</v>
      </c>
      <c r="C36" s="5" t="str">
        <f>IF($A36&lt;&gt;"",IF(C$23&lt;&gt;"",SUMPRODUCT(('入力フォーム（Ⅰ個体数）'!$N$31:$N$231=グラフ!$A36)*('入力フォーム（Ⅰ個体数）'!$D$31:$D$231=グラフ!C$23)*('入力フォーム（Ⅰ個体数）'!$F$31:$F$231)),""),"")</f>
        <v/>
      </c>
      <c r="D36" s="5" t="str">
        <f>IF($A36&lt;&gt;"",IF(D$23&lt;&gt;"",SUMPRODUCT(('入力フォーム（Ⅰ個体数）'!$N$31:$N$231=グラフ!$A36)*('入力フォーム（Ⅰ個体数）'!$D$31:$D$231=グラフ!D$23)*('入力フォーム（Ⅰ個体数）'!$F$31:$F$231)),""),"")</f>
        <v/>
      </c>
      <c r="E36" s="5" t="str">
        <f>IF($A36&lt;&gt;"",IF(E$23&lt;&gt;"",SUMPRODUCT(('入力フォーム（Ⅰ個体数）'!$N$31:$N$231=グラフ!$A36)*('入力フォーム（Ⅰ個体数）'!$D$31:$D$231=グラフ!E$23)*('入力フォーム（Ⅰ個体数）'!$F$31:$F$231)),""),"")</f>
        <v/>
      </c>
      <c r="F36" s="5" t="str">
        <f>IF($A36&lt;&gt;"",IF(F$23&lt;&gt;"",SUMPRODUCT(('入力フォーム（Ⅰ個体数）'!$N$31:$N$231=グラフ!$A36)*('入力フォーム（Ⅰ個体数）'!$D$31:$D$231=グラフ!F$23)*('入力フォーム（Ⅰ個体数）'!$F$31:$F$231)),""),"")</f>
        <v/>
      </c>
      <c r="G36" s="5" t="str">
        <f>IF($A36&lt;&gt;"",IF(G$23&lt;&gt;"",SUMPRODUCT(('入力フォーム（Ⅰ個体数）'!$N$31:$N$231=グラフ!$A36)*('入力フォーム（Ⅰ個体数）'!$D$31:$D$231=グラフ!G$23)*('入力フォーム（Ⅰ個体数）'!$F$31:$F$231)),""),"")</f>
        <v/>
      </c>
      <c r="H36" s="5" t="str">
        <f>IF($A36&lt;&gt;"",IF(H$23&lt;&gt;"",SUMPRODUCT(('入力フォーム（Ⅰ個体数）'!$N$31:$N$231=グラフ!$A36)*('入力フォーム（Ⅰ個体数）'!$D$31:$D$231=グラフ!H$23)*('入力フォーム（Ⅰ個体数）'!$F$31:$F$231)),""),"")</f>
        <v/>
      </c>
      <c r="I36" s="5" t="str">
        <f>IF($A36&lt;&gt;"",IF(I$23&lt;&gt;"",SUMPRODUCT(('入力フォーム（Ⅰ個体数）'!$N$31:$N$231=グラフ!$A36)*('入力フォーム（Ⅰ個体数）'!$D$31:$D$231=グラフ!I$23)*('入力フォーム（Ⅰ個体数）'!$F$31:$F$231)),""),"")</f>
        <v/>
      </c>
      <c r="J36" s="5" t="str">
        <f>IF($A36&lt;&gt;"",IF(J$23&lt;&gt;"",SUMPRODUCT(('入力フォーム（Ⅰ個体数）'!$N$31:$N$231=グラフ!$A36)*('入力フォーム（Ⅰ個体数）'!$D$31:$D$231=グラフ!J$23)*('入力フォーム（Ⅰ個体数）'!$F$31:$F$231)),""),"")</f>
        <v/>
      </c>
      <c r="K36" s="5" t="str">
        <f>IF($A36&lt;&gt;"",IF(K$23&lt;&gt;"",SUMPRODUCT(('入力フォーム（Ⅰ個体数）'!$N$31:$N$231=グラフ!$A36)*('入力フォーム（Ⅰ個体数）'!$D$31:$D$231=グラフ!K$23)*('入力フォーム（Ⅰ個体数）'!$F$31:$F$231)),""),"")</f>
        <v/>
      </c>
      <c r="L36" s="5" t="str">
        <f>IF($A36&lt;&gt;"",IF(L$23&lt;&gt;"",SUMPRODUCT(('入力フォーム（Ⅰ個体数）'!$N$31:$N$231=グラフ!$A36)*('入力フォーム（Ⅰ個体数）'!$D$31:$D$231=グラフ!L$23)*('入力フォーム（Ⅰ個体数）'!$F$31:$F$231)),""),"")</f>
        <v/>
      </c>
      <c r="M36" s="5" t="str">
        <f>IF($A36&lt;&gt;"",IF(M$23&lt;&gt;"",SUMPRODUCT(('入力フォーム（Ⅰ個体数）'!$N$31:$N$231=グラフ!$A36)*('入力フォーム（Ⅰ個体数）'!$D$31:$D$231=グラフ!M$23)*('入力フォーム（Ⅰ個体数）'!$F$31:$F$231)),""),"")</f>
        <v/>
      </c>
      <c r="N36" s="5" t="str">
        <f>IF($A36&lt;&gt;"",IF(N$23&lt;&gt;"",SUMPRODUCT(('入力フォーム（Ⅰ個体数）'!$N$31:$N$231=グラフ!$A36)*('入力フォーム（Ⅰ個体数）'!$D$31:$D$231=グラフ!N$23)*('入力フォーム（Ⅰ個体数）'!$F$31:$F$231)),""),"")</f>
        <v/>
      </c>
      <c r="O36" s="5" t="str">
        <f>IF($A36&lt;&gt;"",IF(O$23&lt;&gt;"",SUMPRODUCT(('入力フォーム（Ⅰ個体数）'!$N$31:$N$231=グラフ!$A36)*('入力フォーム（Ⅰ個体数）'!$D$31:$D$231=グラフ!O$23)*('入力フォーム（Ⅰ個体数）'!$F$31:$F$231)),""),"")</f>
        <v/>
      </c>
      <c r="P36" s="5" t="str">
        <f>IF($A36&lt;&gt;"",IF(P$23&lt;&gt;"",SUMPRODUCT(('入力フォーム（Ⅰ個体数）'!$N$31:$N$231=グラフ!$A36)*('入力フォーム（Ⅰ個体数）'!$D$31:$D$231=グラフ!P$23)*('入力フォーム（Ⅰ個体数）'!$F$31:$F$231)),""),"")</f>
        <v/>
      </c>
      <c r="Q36" s="5" t="str">
        <f>IF($A36&lt;&gt;"",IF(Q$23&lt;&gt;"",SUMPRODUCT(('入力フォーム（Ⅰ個体数）'!$N$31:$N$231=グラフ!$A36)*('入力フォーム（Ⅰ個体数）'!$D$31:$D$231=グラフ!Q$23)*('入力フォーム（Ⅰ個体数）'!$F$31:$F$231)),""),"")</f>
        <v/>
      </c>
      <c r="R36" s="5" t="str">
        <f>IF($A36&lt;&gt;"",IF(R$23&lt;&gt;"",SUMPRODUCT(('入力フォーム（Ⅰ個体数）'!$N$31:$N$231=グラフ!$A36)*('入力フォーム（Ⅰ個体数）'!$D$31:$D$231=グラフ!R$23)*('入力フォーム（Ⅰ個体数）'!$F$31:$F$231)),""),"")</f>
        <v/>
      </c>
      <c r="S36" s="5" t="str">
        <f>IF($A36&lt;&gt;"",IF(S$23&lt;&gt;"",SUMPRODUCT(('入力フォーム（Ⅰ個体数）'!$N$31:$N$231=グラフ!$A36)*('入力フォーム（Ⅰ個体数）'!$D$31:$D$231=グラフ!S$23)*('入力フォーム（Ⅰ個体数）'!$F$31:$F$231)),""),"")</f>
        <v/>
      </c>
      <c r="T36" s="5" t="str">
        <f>IF($A36&lt;&gt;"",IF(T$23&lt;&gt;"",SUMPRODUCT(('入力フォーム（Ⅰ個体数）'!$N$31:$N$231=グラフ!$A36)*('入力フォーム（Ⅰ個体数）'!$D$31:$D$231=グラフ!T$23)*('入力フォーム（Ⅰ個体数）'!$F$31:$F$231)),""),"")</f>
        <v/>
      </c>
      <c r="U36" s="5" t="str">
        <f>IF($A36&lt;&gt;"",IF(U$23&lt;&gt;"",SUMPRODUCT(('入力フォーム（Ⅰ個体数）'!$N$31:$N$231=グラフ!$A36)*('入力フォーム（Ⅰ個体数）'!$D$31:$D$231=グラフ!U$23)*('入力フォーム（Ⅰ個体数）'!$F$31:$F$231)),""),"")</f>
        <v/>
      </c>
    </row>
    <row r="37" spans="1:21">
      <c r="A37" s="10" t="str">
        <f>IF('入力フォーム（Ⅰ個体数）'!N23&gt;0,'入力フォーム（Ⅰ個体数）'!N23,"")</f>
        <v>-</v>
      </c>
      <c r="B37" s="6">
        <f t="shared" si="3"/>
        <v>0</v>
      </c>
      <c r="C37" s="5" t="str">
        <f>IF($A37&lt;&gt;"",IF(C$23&lt;&gt;"",SUMPRODUCT(('入力フォーム（Ⅰ個体数）'!$N$31:$N$231=グラフ!$A37)*('入力フォーム（Ⅰ個体数）'!$D$31:$D$231=グラフ!C$23)*('入力フォーム（Ⅰ個体数）'!$F$31:$F$231)),""),"")</f>
        <v/>
      </c>
      <c r="D37" s="5" t="str">
        <f>IF($A37&lt;&gt;"",IF(D$23&lt;&gt;"",SUMPRODUCT(('入力フォーム（Ⅰ個体数）'!$N$31:$N$231=グラフ!$A37)*('入力フォーム（Ⅰ個体数）'!$D$31:$D$231=グラフ!D$23)*('入力フォーム（Ⅰ個体数）'!$F$31:$F$231)),""),"")</f>
        <v/>
      </c>
      <c r="E37" s="5" t="str">
        <f>IF($A37&lt;&gt;"",IF(E$23&lt;&gt;"",SUMPRODUCT(('入力フォーム（Ⅰ個体数）'!$N$31:$N$231=グラフ!$A37)*('入力フォーム（Ⅰ個体数）'!$D$31:$D$231=グラフ!E$23)*('入力フォーム（Ⅰ個体数）'!$F$31:$F$231)),""),"")</f>
        <v/>
      </c>
      <c r="F37" s="5" t="str">
        <f>IF($A37&lt;&gt;"",IF(F$23&lt;&gt;"",SUMPRODUCT(('入力フォーム（Ⅰ個体数）'!$N$31:$N$231=グラフ!$A37)*('入力フォーム（Ⅰ個体数）'!$D$31:$D$231=グラフ!F$23)*('入力フォーム（Ⅰ個体数）'!$F$31:$F$231)),""),"")</f>
        <v/>
      </c>
      <c r="G37" s="5" t="str">
        <f>IF($A37&lt;&gt;"",IF(G$23&lt;&gt;"",SUMPRODUCT(('入力フォーム（Ⅰ個体数）'!$N$31:$N$231=グラフ!$A37)*('入力フォーム（Ⅰ個体数）'!$D$31:$D$231=グラフ!G$23)*('入力フォーム（Ⅰ個体数）'!$F$31:$F$231)),""),"")</f>
        <v/>
      </c>
      <c r="H37" s="5" t="str">
        <f>IF($A37&lt;&gt;"",IF(H$23&lt;&gt;"",SUMPRODUCT(('入力フォーム（Ⅰ個体数）'!$N$31:$N$231=グラフ!$A37)*('入力フォーム（Ⅰ個体数）'!$D$31:$D$231=グラフ!H$23)*('入力フォーム（Ⅰ個体数）'!$F$31:$F$231)),""),"")</f>
        <v/>
      </c>
      <c r="I37" s="5" t="str">
        <f>IF($A37&lt;&gt;"",IF(I$23&lt;&gt;"",SUMPRODUCT(('入力フォーム（Ⅰ個体数）'!$N$31:$N$231=グラフ!$A37)*('入力フォーム（Ⅰ個体数）'!$D$31:$D$231=グラフ!I$23)*('入力フォーム（Ⅰ個体数）'!$F$31:$F$231)),""),"")</f>
        <v/>
      </c>
      <c r="J37" s="5" t="str">
        <f>IF($A37&lt;&gt;"",IF(J$23&lt;&gt;"",SUMPRODUCT(('入力フォーム（Ⅰ個体数）'!$N$31:$N$231=グラフ!$A37)*('入力フォーム（Ⅰ個体数）'!$D$31:$D$231=グラフ!J$23)*('入力フォーム（Ⅰ個体数）'!$F$31:$F$231)),""),"")</f>
        <v/>
      </c>
      <c r="K37" s="5" t="str">
        <f>IF($A37&lt;&gt;"",IF(K$23&lt;&gt;"",SUMPRODUCT(('入力フォーム（Ⅰ個体数）'!$N$31:$N$231=グラフ!$A37)*('入力フォーム（Ⅰ個体数）'!$D$31:$D$231=グラフ!K$23)*('入力フォーム（Ⅰ個体数）'!$F$31:$F$231)),""),"")</f>
        <v/>
      </c>
      <c r="L37" s="5" t="str">
        <f>IF($A37&lt;&gt;"",IF(L$23&lt;&gt;"",SUMPRODUCT(('入力フォーム（Ⅰ個体数）'!$N$31:$N$231=グラフ!$A37)*('入力フォーム（Ⅰ個体数）'!$D$31:$D$231=グラフ!L$23)*('入力フォーム（Ⅰ個体数）'!$F$31:$F$231)),""),"")</f>
        <v/>
      </c>
      <c r="M37" s="5" t="str">
        <f>IF($A37&lt;&gt;"",IF(M$23&lt;&gt;"",SUMPRODUCT(('入力フォーム（Ⅰ個体数）'!$N$31:$N$231=グラフ!$A37)*('入力フォーム（Ⅰ個体数）'!$D$31:$D$231=グラフ!M$23)*('入力フォーム（Ⅰ個体数）'!$F$31:$F$231)),""),"")</f>
        <v/>
      </c>
      <c r="N37" s="5" t="str">
        <f>IF($A37&lt;&gt;"",IF(N$23&lt;&gt;"",SUMPRODUCT(('入力フォーム（Ⅰ個体数）'!$N$31:$N$231=グラフ!$A37)*('入力フォーム（Ⅰ個体数）'!$D$31:$D$231=グラフ!N$23)*('入力フォーム（Ⅰ個体数）'!$F$31:$F$231)),""),"")</f>
        <v/>
      </c>
      <c r="O37" s="5" t="str">
        <f>IF($A37&lt;&gt;"",IF(O$23&lt;&gt;"",SUMPRODUCT(('入力フォーム（Ⅰ個体数）'!$N$31:$N$231=グラフ!$A37)*('入力フォーム（Ⅰ個体数）'!$D$31:$D$231=グラフ!O$23)*('入力フォーム（Ⅰ個体数）'!$F$31:$F$231)),""),"")</f>
        <v/>
      </c>
      <c r="P37" s="5" t="str">
        <f>IF($A37&lt;&gt;"",IF(P$23&lt;&gt;"",SUMPRODUCT(('入力フォーム（Ⅰ個体数）'!$N$31:$N$231=グラフ!$A37)*('入力フォーム（Ⅰ個体数）'!$D$31:$D$231=グラフ!P$23)*('入力フォーム（Ⅰ個体数）'!$F$31:$F$231)),""),"")</f>
        <v/>
      </c>
      <c r="Q37" s="5" t="str">
        <f>IF($A37&lt;&gt;"",IF(Q$23&lt;&gt;"",SUMPRODUCT(('入力フォーム（Ⅰ個体数）'!$N$31:$N$231=グラフ!$A37)*('入力フォーム（Ⅰ個体数）'!$D$31:$D$231=グラフ!Q$23)*('入力フォーム（Ⅰ個体数）'!$F$31:$F$231)),""),"")</f>
        <v/>
      </c>
      <c r="R37" s="5" t="str">
        <f>IF($A37&lt;&gt;"",IF(R$23&lt;&gt;"",SUMPRODUCT(('入力フォーム（Ⅰ個体数）'!$N$31:$N$231=グラフ!$A37)*('入力フォーム（Ⅰ個体数）'!$D$31:$D$231=グラフ!R$23)*('入力フォーム（Ⅰ個体数）'!$F$31:$F$231)),""),"")</f>
        <v/>
      </c>
      <c r="S37" s="5" t="str">
        <f>IF($A37&lt;&gt;"",IF(S$23&lt;&gt;"",SUMPRODUCT(('入力フォーム（Ⅰ個体数）'!$N$31:$N$231=グラフ!$A37)*('入力フォーム（Ⅰ個体数）'!$D$31:$D$231=グラフ!S$23)*('入力フォーム（Ⅰ個体数）'!$F$31:$F$231)),""),"")</f>
        <v/>
      </c>
      <c r="T37" s="5" t="str">
        <f>IF($A37&lt;&gt;"",IF(T$23&lt;&gt;"",SUMPRODUCT(('入力フォーム（Ⅰ個体数）'!$N$31:$N$231=グラフ!$A37)*('入力フォーム（Ⅰ個体数）'!$D$31:$D$231=グラフ!T$23)*('入力フォーム（Ⅰ個体数）'!$F$31:$F$231)),""),"")</f>
        <v/>
      </c>
      <c r="U37" s="5" t="str">
        <f>IF($A37&lt;&gt;"",IF(U$23&lt;&gt;"",SUMPRODUCT(('入力フォーム（Ⅰ個体数）'!$N$31:$N$231=グラフ!$A37)*('入力フォーム（Ⅰ個体数）'!$D$31:$D$231=グラフ!U$23)*('入力フォーム（Ⅰ個体数）'!$F$31:$F$231)),""),"")</f>
        <v/>
      </c>
    </row>
    <row r="38" spans="1:21">
      <c r="A38" s="10" t="str">
        <f>IF('入力フォーム（Ⅰ個体数）'!N24&gt;0,'入力フォーム（Ⅰ個体数）'!N24,"")</f>
        <v>-</v>
      </c>
      <c r="B38" s="6">
        <f t="shared" si="3"/>
        <v>0</v>
      </c>
      <c r="C38" s="5" t="str">
        <f>IF($A38&lt;&gt;"",IF(C$23&lt;&gt;"",SUMPRODUCT(('入力フォーム（Ⅰ個体数）'!$N$31:$N$231=グラフ!$A38)*('入力フォーム（Ⅰ個体数）'!$D$31:$D$231=グラフ!C$23)*('入力フォーム（Ⅰ個体数）'!$F$31:$F$231)),""),"")</f>
        <v/>
      </c>
      <c r="D38" s="5" t="str">
        <f>IF($A38&lt;&gt;"",IF(D$23&lt;&gt;"",SUMPRODUCT(('入力フォーム（Ⅰ個体数）'!$N$31:$N$231=グラフ!$A38)*('入力フォーム（Ⅰ個体数）'!$D$31:$D$231=グラフ!D$23)*('入力フォーム（Ⅰ個体数）'!$F$31:$F$231)),""),"")</f>
        <v/>
      </c>
      <c r="E38" s="5" t="str">
        <f>IF($A38&lt;&gt;"",IF(E$23&lt;&gt;"",SUMPRODUCT(('入力フォーム（Ⅰ個体数）'!$N$31:$N$231=グラフ!$A38)*('入力フォーム（Ⅰ個体数）'!$D$31:$D$231=グラフ!E$23)*('入力フォーム（Ⅰ個体数）'!$F$31:$F$231)),""),"")</f>
        <v/>
      </c>
      <c r="F38" s="5" t="str">
        <f>IF($A38&lt;&gt;"",IF(F$23&lt;&gt;"",SUMPRODUCT(('入力フォーム（Ⅰ個体数）'!$N$31:$N$231=グラフ!$A38)*('入力フォーム（Ⅰ個体数）'!$D$31:$D$231=グラフ!F$23)*('入力フォーム（Ⅰ個体数）'!$F$31:$F$231)),""),"")</f>
        <v/>
      </c>
      <c r="G38" s="5" t="str">
        <f>IF($A38&lt;&gt;"",IF(G$23&lt;&gt;"",SUMPRODUCT(('入力フォーム（Ⅰ個体数）'!$N$31:$N$231=グラフ!$A38)*('入力フォーム（Ⅰ個体数）'!$D$31:$D$231=グラフ!G$23)*('入力フォーム（Ⅰ個体数）'!$F$31:$F$231)),""),"")</f>
        <v/>
      </c>
      <c r="H38" s="5" t="str">
        <f>IF($A38&lt;&gt;"",IF(H$23&lt;&gt;"",SUMPRODUCT(('入力フォーム（Ⅰ個体数）'!$N$31:$N$231=グラフ!$A38)*('入力フォーム（Ⅰ個体数）'!$D$31:$D$231=グラフ!H$23)*('入力フォーム（Ⅰ個体数）'!$F$31:$F$231)),""),"")</f>
        <v/>
      </c>
      <c r="I38" s="5" t="str">
        <f>IF($A38&lt;&gt;"",IF(I$23&lt;&gt;"",SUMPRODUCT(('入力フォーム（Ⅰ個体数）'!$N$31:$N$231=グラフ!$A38)*('入力フォーム（Ⅰ個体数）'!$D$31:$D$231=グラフ!I$23)*('入力フォーム（Ⅰ個体数）'!$F$31:$F$231)),""),"")</f>
        <v/>
      </c>
      <c r="J38" s="5" t="str">
        <f>IF($A38&lt;&gt;"",IF(J$23&lt;&gt;"",SUMPRODUCT(('入力フォーム（Ⅰ個体数）'!$N$31:$N$231=グラフ!$A38)*('入力フォーム（Ⅰ個体数）'!$D$31:$D$231=グラフ!J$23)*('入力フォーム（Ⅰ個体数）'!$F$31:$F$231)),""),"")</f>
        <v/>
      </c>
      <c r="K38" s="5" t="str">
        <f>IF($A38&lt;&gt;"",IF(K$23&lt;&gt;"",SUMPRODUCT(('入力フォーム（Ⅰ個体数）'!$N$31:$N$231=グラフ!$A38)*('入力フォーム（Ⅰ個体数）'!$D$31:$D$231=グラフ!K$23)*('入力フォーム（Ⅰ個体数）'!$F$31:$F$231)),""),"")</f>
        <v/>
      </c>
      <c r="L38" s="5" t="str">
        <f>IF($A38&lt;&gt;"",IF(L$23&lt;&gt;"",SUMPRODUCT(('入力フォーム（Ⅰ個体数）'!$N$31:$N$231=グラフ!$A38)*('入力フォーム（Ⅰ個体数）'!$D$31:$D$231=グラフ!L$23)*('入力フォーム（Ⅰ個体数）'!$F$31:$F$231)),""),"")</f>
        <v/>
      </c>
      <c r="M38" s="5" t="str">
        <f>IF($A38&lt;&gt;"",IF(M$23&lt;&gt;"",SUMPRODUCT(('入力フォーム（Ⅰ個体数）'!$N$31:$N$231=グラフ!$A38)*('入力フォーム（Ⅰ個体数）'!$D$31:$D$231=グラフ!M$23)*('入力フォーム（Ⅰ個体数）'!$F$31:$F$231)),""),"")</f>
        <v/>
      </c>
      <c r="N38" s="5" t="str">
        <f>IF($A38&lt;&gt;"",IF(N$23&lt;&gt;"",SUMPRODUCT(('入力フォーム（Ⅰ個体数）'!$N$31:$N$231=グラフ!$A38)*('入力フォーム（Ⅰ個体数）'!$D$31:$D$231=グラフ!N$23)*('入力フォーム（Ⅰ個体数）'!$F$31:$F$231)),""),"")</f>
        <v/>
      </c>
      <c r="O38" s="5" t="str">
        <f>IF($A38&lt;&gt;"",IF(O$23&lt;&gt;"",SUMPRODUCT(('入力フォーム（Ⅰ個体数）'!$N$31:$N$231=グラフ!$A38)*('入力フォーム（Ⅰ個体数）'!$D$31:$D$231=グラフ!O$23)*('入力フォーム（Ⅰ個体数）'!$F$31:$F$231)),""),"")</f>
        <v/>
      </c>
      <c r="P38" s="5" t="str">
        <f>IF($A38&lt;&gt;"",IF(P$23&lt;&gt;"",SUMPRODUCT(('入力フォーム（Ⅰ個体数）'!$N$31:$N$231=グラフ!$A38)*('入力フォーム（Ⅰ個体数）'!$D$31:$D$231=グラフ!P$23)*('入力フォーム（Ⅰ個体数）'!$F$31:$F$231)),""),"")</f>
        <v/>
      </c>
      <c r="Q38" s="5" t="str">
        <f>IF($A38&lt;&gt;"",IF(Q$23&lt;&gt;"",SUMPRODUCT(('入力フォーム（Ⅰ個体数）'!$N$31:$N$231=グラフ!$A38)*('入力フォーム（Ⅰ個体数）'!$D$31:$D$231=グラフ!Q$23)*('入力フォーム（Ⅰ個体数）'!$F$31:$F$231)),""),"")</f>
        <v/>
      </c>
      <c r="R38" s="5" t="str">
        <f>IF($A38&lt;&gt;"",IF(R$23&lt;&gt;"",SUMPRODUCT(('入力フォーム（Ⅰ個体数）'!$N$31:$N$231=グラフ!$A38)*('入力フォーム（Ⅰ個体数）'!$D$31:$D$231=グラフ!R$23)*('入力フォーム（Ⅰ個体数）'!$F$31:$F$231)),""),"")</f>
        <v/>
      </c>
      <c r="S38" s="5" t="str">
        <f>IF($A38&lt;&gt;"",IF(S$23&lt;&gt;"",SUMPRODUCT(('入力フォーム（Ⅰ個体数）'!$N$31:$N$231=グラフ!$A38)*('入力フォーム（Ⅰ個体数）'!$D$31:$D$231=グラフ!S$23)*('入力フォーム（Ⅰ個体数）'!$F$31:$F$231)),""),"")</f>
        <v/>
      </c>
      <c r="T38" s="5" t="str">
        <f>IF($A38&lt;&gt;"",IF(T$23&lt;&gt;"",SUMPRODUCT(('入力フォーム（Ⅰ個体数）'!$N$31:$N$231=グラフ!$A38)*('入力フォーム（Ⅰ個体数）'!$D$31:$D$231=グラフ!T$23)*('入力フォーム（Ⅰ個体数）'!$F$31:$F$231)),""),"")</f>
        <v/>
      </c>
      <c r="U38" s="5" t="str">
        <f>IF($A38&lt;&gt;"",IF(U$23&lt;&gt;"",SUMPRODUCT(('入力フォーム（Ⅰ個体数）'!$N$31:$N$231=グラフ!$A38)*('入力フォーム（Ⅰ個体数）'!$D$31:$D$231=グラフ!U$23)*('入力フォーム（Ⅰ個体数）'!$F$31:$F$231)),""),"")</f>
        <v/>
      </c>
    </row>
    <row r="39" spans="1:21">
      <c r="A39" s="10" t="str">
        <f>IF('入力フォーム（Ⅰ個体数）'!N25&gt;0,'入力フォーム（Ⅰ個体数）'!N25,"")</f>
        <v>-</v>
      </c>
      <c r="B39" s="6">
        <f t="shared" si="3"/>
        <v>0</v>
      </c>
      <c r="C39" s="5" t="str">
        <f>IF($A39&lt;&gt;"",IF(C$23&lt;&gt;"",SUMPRODUCT(('入力フォーム（Ⅰ個体数）'!$N$31:$N$231=グラフ!$A39)*('入力フォーム（Ⅰ個体数）'!$D$31:$D$231=グラフ!C$23)*('入力フォーム（Ⅰ個体数）'!$F$31:$F$231)),""),"")</f>
        <v/>
      </c>
      <c r="D39" s="5" t="str">
        <f>IF($A39&lt;&gt;"",IF(D$23&lt;&gt;"",SUMPRODUCT(('入力フォーム（Ⅰ個体数）'!$N$31:$N$231=グラフ!$A39)*('入力フォーム（Ⅰ個体数）'!$D$31:$D$231=グラフ!D$23)*('入力フォーム（Ⅰ個体数）'!$F$31:$F$231)),""),"")</f>
        <v/>
      </c>
      <c r="E39" s="5" t="str">
        <f>IF($A39&lt;&gt;"",IF(E$23&lt;&gt;"",SUMPRODUCT(('入力フォーム（Ⅰ個体数）'!$N$31:$N$231=グラフ!$A39)*('入力フォーム（Ⅰ個体数）'!$D$31:$D$231=グラフ!E$23)*('入力フォーム（Ⅰ個体数）'!$F$31:$F$231)),""),"")</f>
        <v/>
      </c>
      <c r="F39" s="5" t="str">
        <f>IF($A39&lt;&gt;"",IF(F$23&lt;&gt;"",SUMPRODUCT(('入力フォーム（Ⅰ個体数）'!$N$31:$N$231=グラフ!$A39)*('入力フォーム（Ⅰ個体数）'!$D$31:$D$231=グラフ!F$23)*('入力フォーム（Ⅰ個体数）'!$F$31:$F$231)),""),"")</f>
        <v/>
      </c>
      <c r="G39" s="5" t="str">
        <f>IF($A39&lt;&gt;"",IF(G$23&lt;&gt;"",SUMPRODUCT(('入力フォーム（Ⅰ個体数）'!$N$31:$N$231=グラフ!$A39)*('入力フォーム（Ⅰ個体数）'!$D$31:$D$231=グラフ!G$23)*('入力フォーム（Ⅰ個体数）'!$F$31:$F$231)),""),"")</f>
        <v/>
      </c>
      <c r="H39" s="5" t="str">
        <f>IF($A39&lt;&gt;"",IF(H$23&lt;&gt;"",SUMPRODUCT(('入力フォーム（Ⅰ個体数）'!$N$31:$N$231=グラフ!$A39)*('入力フォーム（Ⅰ個体数）'!$D$31:$D$231=グラフ!H$23)*('入力フォーム（Ⅰ個体数）'!$F$31:$F$231)),""),"")</f>
        <v/>
      </c>
      <c r="I39" s="5" t="str">
        <f>IF($A39&lt;&gt;"",IF(I$23&lt;&gt;"",SUMPRODUCT(('入力フォーム（Ⅰ個体数）'!$N$31:$N$231=グラフ!$A39)*('入力フォーム（Ⅰ個体数）'!$D$31:$D$231=グラフ!I$23)*('入力フォーム（Ⅰ個体数）'!$F$31:$F$231)),""),"")</f>
        <v/>
      </c>
      <c r="J39" s="5" t="str">
        <f>IF($A39&lt;&gt;"",IF(J$23&lt;&gt;"",SUMPRODUCT(('入力フォーム（Ⅰ個体数）'!$N$31:$N$231=グラフ!$A39)*('入力フォーム（Ⅰ個体数）'!$D$31:$D$231=グラフ!J$23)*('入力フォーム（Ⅰ個体数）'!$F$31:$F$231)),""),"")</f>
        <v/>
      </c>
      <c r="K39" s="5" t="str">
        <f>IF($A39&lt;&gt;"",IF(K$23&lt;&gt;"",SUMPRODUCT(('入力フォーム（Ⅰ個体数）'!$N$31:$N$231=グラフ!$A39)*('入力フォーム（Ⅰ個体数）'!$D$31:$D$231=グラフ!K$23)*('入力フォーム（Ⅰ個体数）'!$F$31:$F$231)),""),"")</f>
        <v/>
      </c>
      <c r="L39" s="5" t="str">
        <f>IF($A39&lt;&gt;"",IF(L$23&lt;&gt;"",SUMPRODUCT(('入力フォーム（Ⅰ個体数）'!$N$31:$N$231=グラフ!$A39)*('入力フォーム（Ⅰ個体数）'!$D$31:$D$231=グラフ!L$23)*('入力フォーム（Ⅰ個体数）'!$F$31:$F$231)),""),"")</f>
        <v/>
      </c>
      <c r="M39" s="5" t="str">
        <f>IF($A39&lt;&gt;"",IF(M$23&lt;&gt;"",SUMPRODUCT(('入力フォーム（Ⅰ個体数）'!$N$31:$N$231=グラフ!$A39)*('入力フォーム（Ⅰ個体数）'!$D$31:$D$231=グラフ!M$23)*('入力フォーム（Ⅰ個体数）'!$F$31:$F$231)),""),"")</f>
        <v/>
      </c>
      <c r="N39" s="5" t="str">
        <f>IF($A39&lt;&gt;"",IF(N$23&lt;&gt;"",SUMPRODUCT(('入力フォーム（Ⅰ個体数）'!$N$31:$N$231=グラフ!$A39)*('入力フォーム（Ⅰ個体数）'!$D$31:$D$231=グラフ!N$23)*('入力フォーム（Ⅰ個体数）'!$F$31:$F$231)),""),"")</f>
        <v/>
      </c>
      <c r="O39" s="5" t="str">
        <f>IF($A39&lt;&gt;"",IF(O$23&lt;&gt;"",SUMPRODUCT(('入力フォーム（Ⅰ個体数）'!$N$31:$N$231=グラフ!$A39)*('入力フォーム（Ⅰ個体数）'!$D$31:$D$231=グラフ!O$23)*('入力フォーム（Ⅰ個体数）'!$F$31:$F$231)),""),"")</f>
        <v/>
      </c>
      <c r="P39" s="5" t="str">
        <f>IF($A39&lt;&gt;"",IF(P$23&lt;&gt;"",SUMPRODUCT(('入力フォーム（Ⅰ個体数）'!$N$31:$N$231=グラフ!$A39)*('入力フォーム（Ⅰ個体数）'!$D$31:$D$231=グラフ!P$23)*('入力フォーム（Ⅰ個体数）'!$F$31:$F$231)),""),"")</f>
        <v/>
      </c>
      <c r="Q39" s="5" t="str">
        <f>IF($A39&lt;&gt;"",IF(Q$23&lt;&gt;"",SUMPRODUCT(('入力フォーム（Ⅰ個体数）'!$N$31:$N$231=グラフ!$A39)*('入力フォーム（Ⅰ個体数）'!$D$31:$D$231=グラフ!Q$23)*('入力フォーム（Ⅰ個体数）'!$F$31:$F$231)),""),"")</f>
        <v/>
      </c>
      <c r="R39" s="5" t="str">
        <f>IF($A39&lt;&gt;"",IF(R$23&lt;&gt;"",SUMPRODUCT(('入力フォーム（Ⅰ個体数）'!$N$31:$N$231=グラフ!$A39)*('入力フォーム（Ⅰ個体数）'!$D$31:$D$231=グラフ!R$23)*('入力フォーム（Ⅰ個体数）'!$F$31:$F$231)),""),"")</f>
        <v/>
      </c>
      <c r="S39" s="5" t="str">
        <f>IF($A39&lt;&gt;"",IF(S$23&lt;&gt;"",SUMPRODUCT(('入力フォーム（Ⅰ個体数）'!$N$31:$N$231=グラフ!$A39)*('入力フォーム（Ⅰ個体数）'!$D$31:$D$231=グラフ!S$23)*('入力フォーム（Ⅰ個体数）'!$F$31:$F$231)),""),"")</f>
        <v/>
      </c>
      <c r="T39" s="5" t="str">
        <f>IF($A39&lt;&gt;"",IF(T$23&lt;&gt;"",SUMPRODUCT(('入力フォーム（Ⅰ個体数）'!$N$31:$N$231=グラフ!$A39)*('入力フォーム（Ⅰ個体数）'!$D$31:$D$231=グラフ!T$23)*('入力フォーム（Ⅰ個体数）'!$F$31:$F$231)),""),"")</f>
        <v/>
      </c>
      <c r="U39" s="5" t="str">
        <f>IF($A39&lt;&gt;"",IF(U$23&lt;&gt;"",SUMPRODUCT(('入力フォーム（Ⅰ個体数）'!$N$31:$N$231=グラフ!$A39)*('入力フォーム（Ⅰ個体数）'!$D$31:$D$231=グラフ!U$23)*('入力フォーム（Ⅰ個体数）'!$F$31:$F$231)),""),"")</f>
        <v/>
      </c>
    </row>
  </sheetData>
  <sheetProtection sheet="1" scenarios="1"/>
  <mergeCells count="2">
    <mergeCell ref="C3:U3"/>
    <mergeCell ref="C22:U22"/>
  </mergeCells>
  <phoneticPr fontId="3"/>
  <conditionalFormatting sqref="B5 B24">
    <cfRule type="cellIs" dxfId="2" priority="1" stopIfTrue="1" operator="equal">
      <formula>0</formula>
    </cfRule>
  </conditionalFormatting>
  <conditionalFormatting sqref="B6:B20">
    <cfRule type="cellIs" dxfId="1" priority="2" stopIfTrue="1" operator="equal">
      <formula>MAX($B$6:$B$20)</formula>
    </cfRule>
  </conditionalFormatting>
  <conditionalFormatting sqref="B25:B39">
    <cfRule type="cellIs" dxfId="0" priority="3" stopIfTrue="1" operator="equal">
      <formula>MAX($B$25:$B$39)</formula>
    </cfRule>
  </conditionalFormatting>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U102"/>
  <sheetViews>
    <sheetView tabSelected="1" zoomScale="85" zoomScaleNormal="85" workbookViewId="0">
      <selection activeCell="B1" sqref="B1"/>
    </sheetView>
  </sheetViews>
  <sheetFormatPr defaultColWidth="9.7890625" defaultRowHeight="12.9"/>
  <cols>
    <col min="1" max="1" width="0.89453125" style="139" customWidth="1"/>
    <col min="2" max="2" width="9" style="139" customWidth="1"/>
    <col min="3" max="3" width="7.89453125" style="139" customWidth="1"/>
    <col min="4" max="8" width="9.7890625" style="139"/>
    <col min="9" max="9" width="12" style="139" customWidth="1"/>
    <col min="10" max="10" width="11.7890625" style="139" customWidth="1"/>
    <col min="11" max="18" width="9.7890625" style="139"/>
    <col min="19" max="19" width="15" style="139" customWidth="1"/>
    <col min="20" max="16384" width="9.7890625" style="139"/>
  </cols>
  <sheetData>
    <row r="1" spans="1:21" s="138" customFormat="1" ht="31.5" customHeight="1">
      <c r="A1" s="136" t="s">
        <v>554</v>
      </c>
      <c r="B1" s="136"/>
      <c r="C1" s="137"/>
      <c r="D1" s="137"/>
      <c r="E1" s="137"/>
      <c r="F1" s="137"/>
      <c r="G1" s="137"/>
      <c r="H1" s="137"/>
      <c r="I1" s="137"/>
      <c r="J1" s="137"/>
      <c r="K1" s="137"/>
      <c r="L1" s="137"/>
      <c r="M1" s="137"/>
      <c r="N1" s="137"/>
      <c r="O1" s="137"/>
      <c r="P1" s="137"/>
      <c r="Q1" s="137"/>
      <c r="R1" s="137"/>
      <c r="S1" s="137"/>
      <c r="T1" s="137"/>
      <c r="U1" s="137"/>
    </row>
    <row r="2" spans="1:21" ht="19.8" customHeight="1">
      <c r="B2" s="140" t="s">
        <v>588</v>
      </c>
    </row>
    <row r="3" spans="1:21" s="141" customFormat="1" ht="19.5" customHeight="1">
      <c r="B3" s="142" t="s">
        <v>555</v>
      </c>
    </row>
    <row r="4" spans="1:21" ht="6.3" customHeight="1"/>
    <row r="5" spans="1:21" ht="16.2" customHeight="1">
      <c r="B5" s="307" t="s">
        <v>556</v>
      </c>
      <c r="C5" s="143"/>
      <c r="D5" s="143"/>
      <c r="E5" s="143"/>
      <c r="F5" s="143"/>
      <c r="G5" s="143"/>
      <c r="H5" s="143"/>
      <c r="I5" s="143"/>
      <c r="J5" s="143"/>
      <c r="K5" s="143"/>
      <c r="L5" s="143"/>
      <c r="M5" s="143"/>
      <c r="N5" s="143"/>
      <c r="O5" s="143"/>
      <c r="P5" s="143"/>
      <c r="Q5" s="143"/>
      <c r="R5" s="143"/>
      <c r="S5" s="143"/>
      <c r="T5" s="143"/>
      <c r="U5" s="143"/>
    </row>
    <row r="6" spans="1:21" ht="16.2" customHeight="1">
      <c r="B6" s="308"/>
      <c r="C6" s="144" t="s">
        <v>557</v>
      </c>
      <c r="D6" s="145"/>
      <c r="E6" s="145"/>
      <c r="F6" s="145"/>
      <c r="G6" s="145"/>
      <c r="H6" s="143"/>
      <c r="I6" s="143"/>
      <c r="J6" s="143"/>
      <c r="K6" s="143"/>
      <c r="L6" s="143"/>
      <c r="M6" s="143"/>
      <c r="N6" s="143"/>
      <c r="O6" s="143"/>
      <c r="P6" s="143"/>
      <c r="Q6" s="143"/>
      <c r="R6" s="143"/>
      <c r="S6" s="143"/>
      <c r="T6" s="143"/>
      <c r="U6" s="143"/>
    </row>
    <row r="7" spans="1:21" ht="16.5">
      <c r="B7" s="146"/>
      <c r="C7" s="147" t="s">
        <v>585</v>
      </c>
      <c r="D7" s="145"/>
      <c r="E7" s="145"/>
      <c r="F7" s="145"/>
      <c r="G7" s="145"/>
      <c r="H7" s="143"/>
      <c r="I7" s="143"/>
      <c r="J7" s="143"/>
      <c r="K7" s="143"/>
      <c r="L7" s="143"/>
      <c r="M7" s="143"/>
      <c r="N7" s="143"/>
      <c r="O7" s="143"/>
      <c r="P7" s="143"/>
      <c r="Q7" s="143"/>
      <c r="R7" s="143"/>
      <c r="S7" s="143"/>
      <c r="T7" s="143"/>
      <c r="U7" s="143"/>
    </row>
    <row r="8" spans="1:21" s="148" customFormat="1" ht="16.5">
      <c r="B8" s="149"/>
      <c r="C8" s="145"/>
      <c r="D8" s="145"/>
      <c r="E8" s="145"/>
      <c r="F8" s="145"/>
      <c r="G8" s="145"/>
      <c r="H8" s="145"/>
      <c r="I8" s="145"/>
      <c r="J8" s="145"/>
      <c r="K8" s="145"/>
      <c r="L8" s="145"/>
      <c r="M8" s="145"/>
      <c r="N8" s="145"/>
      <c r="O8" s="145"/>
      <c r="P8" s="145"/>
      <c r="Q8" s="145"/>
      <c r="R8" s="145"/>
      <c r="S8" s="145"/>
      <c r="T8" s="145"/>
      <c r="U8" s="145"/>
    </row>
    <row r="9" spans="1:21" s="148" customFormat="1" ht="16.5">
      <c r="B9" s="149"/>
      <c r="C9" s="145"/>
      <c r="D9" s="145"/>
      <c r="E9" s="145"/>
      <c r="F9" s="145"/>
      <c r="G9" s="145"/>
      <c r="H9" s="145"/>
      <c r="I9" s="145"/>
      <c r="J9" s="145"/>
      <c r="K9" s="145"/>
      <c r="L9" s="145"/>
      <c r="M9" s="145"/>
      <c r="N9" s="145"/>
      <c r="O9" s="145"/>
      <c r="P9" s="145"/>
      <c r="Q9" s="145"/>
      <c r="R9" s="145"/>
      <c r="S9" s="145"/>
      <c r="T9" s="145"/>
      <c r="U9" s="145"/>
    </row>
    <row r="10" spans="1:21" s="148" customFormat="1" ht="18.3">
      <c r="B10" s="149"/>
      <c r="C10" s="145" t="s">
        <v>558</v>
      </c>
      <c r="D10" s="145"/>
      <c r="E10" s="145"/>
      <c r="F10" s="145"/>
      <c r="G10" s="145"/>
      <c r="H10" s="145"/>
      <c r="I10" s="145"/>
      <c r="J10" s="145"/>
      <c r="K10" s="145"/>
      <c r="L10" s="145"/>
      <c r="M10" s="145"/>
      <c r="N10" s="145"/>
      <c r="O10" s="145"/>
      <c r="P10" s="145"/>
      <c r="Q10" s="145"/>
      <c r="R10" s="145"/>
      <c r="S10" s="145"/>
      <c r="T10" s="145"/>
      <c r="U10" s="145"/>
    </row>
    <row r="11" spans="1:21" s="148" customFormat="1" ht="16.5">
      <c r="B11" s="149"/>
      <c r="C11" s="145"/>
      <c r="D11" s="145"/>
      <c r="E11" s="145"/>
      <c r="F11" s="145"/>
      <c r="G11" s="145"/>
      <c r="H11" s="145"/>
      <c r="I11" s="145"/>
      <c r="J11" s="145"/>
      <c r="K11" s="145"/>
      <c r="L11" s="145"/>
      <c r="M11" s="145"/>
      <c r="N11" s="145"/>
      <c r="O11" s="145"/>
      <c r="P11" s="145"/>
      <c r="Q11" s="145"/>
      <c r="R11" s="145"/>
      <c r="S11" s="145"/>
      <c r="T11" s="145"/>
      <c r="U11" s="145"/>
    </row>
    <row r="12" spans="1:21" s="148" customFormat="1" ht="16.5">
      <c r="B12" s="149"/>
      <c r="C12" s="145"/>
      <c r="D12" s="145"/>
      <c r="E12" s="145"/>
      <c r="F12" s="145"/>
      <c r="G12" s="145"/>
      <c r="H12" s="145"/>
      <c r="I12" s="145"/>
      <c r="J12" s="145"/>
      <c r="K12" s="145"/>
      <c r="L12" s="145"/>
      <c r="M12" s="145"/>
      <c r="N12" s="145"/>
      <c r="O12" s="145"/>
      <c r="P12" s="145"/>
      <c r="Q12" s="145"/>
      <c r="R12" s="145"/>
      <c r="S12" s="145"/>
      <c r="T12" s="145"/>
      <c r="U12" s="145"/>
    </row>
    <row r="13" spans="1:21" s="148" customFormat="1" ht="18.3">
      <c r="B13" s="149"/>
      <c r="C13" s="145" t="s">
        <v>572</v>
      </c>
      <c r="D13" s="145"/>
      <c r="E13" s="145"/>
      <c r="F13" s="145"/>
      <c r="G13" s="145"/>
      <c r="H13" s="145"/>
      <c r="I13" s="145"/>
      <c r="J13" s="145"/>
      <c r="K13" s="145"/>
      <c r="L13" s="145"/>
      <c r="M13" s="145"/>
      <c r="N13" s="145"/>
      <c r="O13" s="145"/>
      <c r="P13" s="145"/>
      <c r="Q13" s="145"/>
      <c r="R13" s="145"/>
      <c r="S13" s="145"/>
      <c r="T13" s="145"/>
      <c r="U13" s="145"/>
    </row>
    <row r="14" spans="1:21" s="148" customFormat="1" ht="16.5">
      <c r="B14" s="149"/>
      <c r="C14" s="143"/>
      <c r="D14" s="143"/>
      <c r="E14" s="143"/>
      <c r="F14" s="143"/>
      <c r="G14" s="143"/>
      <c r="H14" s="145"/>
      <c r="I14" s="145"/>
      <c r="J14" s="145"/>
      <c r="K14" s="145"/>
      <c r="L14" s="145"/>
      <c r="M14" s="145"/>
      <c r="N14" s="145"/>
      <c r="O14" s="145"/>
      <c r="P14" s="145"/>
      <c r="Q14" s="145"/>
      <c r="R14" s="145"/>
      <c r="S14" s="145"/>
      <c r="T14" s="145"/>
      <c r="U14" s="145"/>
    </row>
    <row r="15" spans="1:21" s="148" customFormat="1" ht="16.5">
      <c r="B15" s="149"/>
      <c r="C15" s="143" t="s">
        <v>559</v>
      </c>
      <c r="D15" s="143"/>
      <c r="E15" s="143"/>
      <c r="F15" s="143"/>
      <c r="G15" s="143"/>
      <c r="H15" s="145"/>
      <c r="I15" s="145"/>
      <c r="J15" s="145"/>
      <c r="K15" s="145"/>
      <c r="L15" s="145"/>
      <c r="M15" s="145"/>
      <c r="N15" s="145"/>
      <c r="O15" s="145"/>
      <c r="P15" s="145"/>
      <c r="Q15" s="145"/>
      <c r="R15" s="145"/>
      <c r="S15" s="145"/>
      <c r="T15" s="145"/>
      <c r="U15" s="145"/>
    </row>
    <row r="16" spans="1:21">
      <c r="B16" s="146"/>
      <c r="C16" s="143"/>
      <c r="D16" s="143"/>
      <c r="E16" s="143"/>
      <c r="F16" s="143"/>
      <c r="G16" s="143"/>
      <c r="H16" s="143"/>
      <c r="I16" s="143"/>
      <c r="J16" s="143"/>
      <c r="K16" s="143"/>
      <c r="L16" s="143"/>
      <c r="M16" s="143"/>
      <c r="N16" s="143"/>
      <c r="O16" s="143"/>
      <c r="P16" s="143"/>
      <c r="Q16" s="143"/>
      <c r="R16" s="143"/>
      <c r="S16" s="143"/>
      <c r="T16" s="143"/>
      <c r="U16" s="143"/>
    </row>
    <row r="17" spans="2:21">
      <c r="B17" s="146"/>
      <c r="C17" s="143"/>
      <c r="D17" s="143"/>
      <c r="E17" s="143"/>
      <c r="F17" s="143"/>
      <c r="G17" s="143"/>
      <c r="H17" s="143"/>
      <c r="I17" s="143"/>
      <c r="J17" s="143"/>
      <c r="K17" s="143"/>
      <c r="L17" s="143"/>
      <c r="M17" s="143"/>
      <c r="N17" s="143"/>
      <c r="O17" s="143"/>
      <c r="P17" s="143"/>
      <c r="Q17" s="143"/>
      <c r="R17" s="143"/>
      <c r="S17" s="143"/>
      <c r="T17" s="143"/>
      <c r="U17" s="143"/>
    </row>
    <row r="18" spans="2:21">
      <c r="B18" s="146"/>
      <c r="C18" s="143"/>
      <c r="D18" s="143"/>
      <c r="E18" s="143"/>
      <c r="F18" s="143"/>
      <c r="G18" s="143"/>
      <c r="H18" s="143"/>
      <c r="I18" s="143"/>
      <c r="J18" s="143"/>
      <c r="K18" s="143"/>
      <c r="L18" s="143"/>
      <c r="M18" s="143"/>
      <c r="N18" s="143"/>
      <c r="O18" s="143"/>
      <c r="P18" s="143"/>
      <c r="Q18" s="143"/>
      <c r="R18" s="143"/>
      <c r="S18" s="143"/>
      <c r="T18" s="143"/>
      <c r="U18" s="143"/>
    </row>
    <row r="19" spans="2:21">
      <c r="B19" s="146"/>
      <c r="C19" s="143"/>
      <c r="D19" s="143"/>
      <c r="E19" s="143"/>
      <c r="F19" s="143"/>
      <c r="G19" s="143"/>
      <c r="H19" s="143"/>
      <c r="I19" s="143"/>
      <c r="J19" s="143"/>
      <c r="K19" s="143"/>
      <c r="L19" s="143"/>
      <c r="M19" s="143"/>
      <c r="N19" s="143"/>
      <c r="O19" s="143"/>
      <c r="P19" s="143"/>
      <c r="Q19" s="143"/>
      <c r="R19" s="143"/>
      <c r="S19" s="143"/>
      <c r="T19" s="143"/>
      <c r="U19" s="143"/>
    </row>
    <row r="20" spans="2:21">
      <c r="B20" s="146"/>
      <c r="C20" s="143"/>
      <c r="D20" s="143"/>
      <c r="E20" s="143"/>
      <c r="F20" s="143"/>
      <c r="G20" s="143"/>
      <c r="H20" s="143"/>
      <c r="I20" s="143"/>
      <c r="J20" s="143"/>
      <c r="K20" s="143"/>
      <c r="L20" s="143"/>
      <c r="M20" s="143"/>
      <c r="N20" s="143"/>
      <c r="O20" s="143"/>
      <c r="P20" s="143"/>
      <c r="Q20" s="143"/>
      <c r="R20" s="143"/>
      <c r="S20" s="143"/>
      <c r="T20" s="143"/>
      <c r="U20" s="143"/>
    </row>
    <row r="21" spans="2:21">
      <c r="B21" s="146"/>
      <c r="C21" s="143"/>
      <c r="D21" s="143"/>
      <c r="E21" s="143"/>
      <c r="F21" s="143"/>
      <c r="G21" s="143"/>
      <c r="H21" s="143"/>
      <c r="I21" s="143"/>
      <c r="J21" s="143"/>
      <c r="K21" s="143"/>
      <c r="L21" s="143"/>
      <c r="M21" s="143"/>
      <c r="N21" s="143"/>
      <c r="O21" s="143"/>
      <c r="P21" s="143"/>
      <c r="Q21" s="143"/>
      <c r="R21" s="143"/>
      <c r="S21" s="143"/>
      <c r="T21" s="143"/>
      <c r="U21" s="143"/>
    </row>
    <row r="22" spans="2:21">
      <c r="B22" s="146"/>
      <c r="C22" s="143"/>
      <c r="D22" s="143"/>
      <c r="E22" s="143"/>
      <c r="F22" s="143"/>
      <c r="G22" s="143"/>
      <c r="H22" s="143"/>
      <c r="I22" s="143"/>
      <c r="J22" s="143"/>
      <c r="K22" s="143"/>
      <c r="L22" s="143"/>
      <c r="M22" s="143"/>
      <c r="N22" s="143"/>
      <c r="O22" s="143"/>
      <c r="P22" s="143"/>
      <c r="Q22" s="143"/>
      <c r="R22" s="143"/>
      <c r="S22" s="143"/>
      <c r="T22" s="143"/>
      <c r="U22" s="143"/>
    </row>
    <row r="23" spans="2:21">
      <c r="B23" s="146"/>
      <c r="C23" s="143"/>
      <c r="D23" s="143"/>
      <c r="E23" s="143"/>
      <c r="F23" s="143"/>
      <c r="G23" s="143"/>
      <c r="H23" s="143"/>
      <c r="I23" s="143"/>
      <c r="J23" s="143"/>
      <c r="K23" s="143"/>
      <c r="L23" s="143"/>
      <c r="M23" s="143"/>
      <c r="N23" s="143"/>
      <c r="O23" s="143"/>
      <c r="P23" s="143"/>
      <c r="Q23" s="143"/>
      <c r="R23" s="143"/>
      <c r="S23" s="143"/>
      <c r="T23" s="143"/>
      <c r="U23" s="143"/>
    </row>
    <row r="24" spans="2:21">
      <c r="B24" s="146"/>
      <c r="C24" s="143"/>
      <c r="D24" s="143"/>
      <c r="E24" s="143"/>
      <c r="F24" s="143"/>
      <c r="G24" s="143"/>
      <c r="H24" s="143"/>
      <c r="I24" s="143"/>
      <c r="J24" s="143"/>
      <c r="K24" s="143"/>
      <c r="L24" s="143"/>
      <c r="M24" s="143"/>
      <c r="N24" s="143"/>
      <c r="O24" s="143"/>
      <c r="P24" s="143"/>
      <c r="Q24" s="143"/>
      <c r="R24" s="143"/>
      <c r="S24" s="143"/>
      <c r="T24" s="143"/>
      <c r="U24" s="143"/>
    </row>
    <row r="25" spans="2:21">
      <c r="B25" s="146"/>
      <c r="C25" s="143"/>
      <c r="D25" s="143"/>
      <c r="E25" s="143"/>
      <c r="F25" s="143"/>
      <c r="G25" s="143"/>
      <c r="H25" s="143"/>
      <c r="I25" s="143"/>
      <c r="J25" s="143"/>
      <c r="K25" s="143"/>
      <c r="L25" s="143"/>
      <c r="M25" s="143"/>
      <c r="N25" s="143"/>
      <c r="O25" s="143"/>
      <c r="P25" s="143"/>
      <c r="Q25" s="143"/>
      <c r="R25" s="143"/>
      <c r="S25" s="143"/>
      <c r="T25" s="143"/>
      <c r="U25" s="143"/>
    </row>
    <row r="26" spans="2:21">
      <c r="B26" s="146"/>
      <c r="C26" s="143"/>
      <c r="D26" s="143"/>
      <c r="E26" s="143"/>
      <c r="F26" s="143"/>
      <c r="G26" s="143"/>
      <c r="H26" s="143"/>
      <c r="I26" s="143"/>
      <c r="J26" s="143"/>
      <c r="K26" s="143"/>
      <c r="L26" s="143"/>
      <c r="M26" s="143"/>
      <c r="N26" s="143"/>
      <c r="O26" s="143"/>
      <c r="P26" s="143"/>
      <c r="Q26" s="143"/>
      <c r="R26" s="143"/>
      <c r="S26" s="143"/>
      <c r="T26" s="143"/>
      <c r="U26" s="143"/>
    </row>
    <row r="27" spans="2:21">
      <c r="B27" s="146"/>
      <c r="C27" s="143"/>
      <c r="D27" s="143"/>
      <c r="E27" s="143"/>
      <c r="F27" s="143"/>
      <c r="G27" s="143"/>
      <c r="H27" s="143"/>
      <c r="I27" s="143"/>
      <c r="J27" s="143"/>
      <c r="K27" s="143"/>
      <c r="L27" s="143"/>
      <c r="M27" s="143"/>
      <c r="N27" s="143"/>
      <c r="O27" s="143"/>
      <c r="P27" s="143"/>
      <c r="Q27" s="143"/>
      <c r="R27" s="143"/>
      <c r="S27" s="143"/>
      <c r="T27" s="143"/>
      <c r="U27" s="143"/>
    </row>
    <row r="28" spans="2:21" ht="7.2" customHeight="1"/>
    <row r="29" spans="2:21">
      <c r="B29" s="146"/>
      <c r="C29" s="143"/>
      <c r="D29" s="143"/>
      <c r="E29" s="143"/>
      <c r="F29" s="143"/>
      <c r="G29" s="143"/>
      <c r="H29" s="143"/>
      <c r="I29" s="143"/>
      <c r="J29" s="143"/>
      <c r="K29" s="143"/>
      <c r="L29" s="143"/>
      <c r="M29" s="143"/>
      <c r="N29" s="143"/>
      <c r="O29" s="143"/>
      <c r="P29" s="143"/>
      <c r="Q29" s="143"/>
      <c r="R29" s="143"/>
      <c r="S29" s="143"/>
      <c r="T29" s="143"/>
      <c r="U29" s="143"/>
    </row>
    <row r="30" spans="2:21">
      <c r="B30" s="146"/>
      <c r="C30" s="143"/>
      <c r="D30" s="143"/>
      <c r="E30" s="143"/>
      <c r="F30" s="143"/>
      <c r="G30" s="143"/>
      <c r="H30" s="143"/>
      <c r="I30" s="143"/>
      <c r="J30" s="143"/>
      <c r="K30" s="143"/>
      <c r="L30" s="143"/>
      <c r="M30" s="143"/>
      <c r="N30" s="143"/>
      <c r="O30" s="143"/>
      <c r="P30" s="143"/>
      <c r="Q30" s="143"/>
      <c r="R30" s="143"/>
      <c r="S30" s="143"/>
      <c r="T30" s="143"/>
      <c r="U30" s="143"/>
    </row>
    <row r="31" spans="2:21">
      <c r="B31" s="146"/>
      <c r="C31" s="143"/>
      <c r="D31" s="143"/>
      <c r="E31" s="143"/>
      <c r="F31" s="143"/>
      <c r="G31" s="143"/>
      <c r="H31" s="143"/>
      <c r="I31" s="143"/>
      <c r="J31" s="143"/>
      <c r="K31" s="143"/>
      <c r="L31" s="143"/>
      <c r="M31" s="143"/>
      <c r="N31" s="143"/>
      <c r="O31" s="143"/>
      <c r="P31" s="143"/>
      <c r="Q31" s="143"/>
      <c r="R31" s="143"/>
      <c r="S31" s="143"/>
      <c r="T31" s="143"/>
      <c r="U31" s="143"/>
    </row>
    <row r="32" spans="2:21">
      <c r="B32" s="146"/>
      <c r="C32" s="143"/>
      <c r="D32" s="143"/>
      <c r="E32" s="143"/>
      <c r="F32" s="143"/>
      <c r="G32" s="143"/>
      <c r="H32" s="143"/>
      <c r="I32" s="143"/>
      <c r="J32" s="143"/>
      <c r="K32" s="143"/>
      <c r="L32" s="143"/>
      <c r="M32" s="143"/>
      <c r="N32" s="143"/>
      <c r="O32" s="143"/>
      <c r="P32" s="143"/>
      <c r="Q32" s="143"/>
      <c r="R32" s="143"/>
      <c r="S32" s="143"/>
      <c r="T32" s="143"/>
      <c r="U32" s="143"/>
    </row>
    <row r="33" spans="2:21">
      <c r="B33" s="146"/>
      <c r="C33" s="143"/>
      <c r="D33" s="143"/>
      <c r="E33" s="143"/>
      <c r="F33" s="143"/>
      <c r="G33" s="143"/>
      <c r="H33" s="143"/>
      <c r="I33" s="143"/>
      <c r="J33" s="143"/>
      <c r="K33" s="143"/>
      <c r="L33" s="143"/>
      <c r="M33" s="143"/>
      <c r="N33" s="143"/>
      <c r="O33" s="143"/>
      <c r="P33" s="143"/>
      <c r="Q33" s="143"/>
      <c r="R33" s="143"/>
      <c r="S33" s="143"/>
      <c r="T33" s="143"/>
      <c r="U33" s="143"/>
    </row>
    <row r="34" spans="2:21" ht="18.3">
      <c r="B34" s="146"/>
      <c r="C34" s="150" t="s">
        <v>560</v>
      </c>
      <c r="D34" s="143"/>
      <c r="E34" s="143"/>
      <c r="F34" s="143"/>
      <c r="G34" s="143"/>
      <c r="H34" s="143"/>
      <c r="I34" s="143"/>
      <c r="J34" s="143"/>
      <c r="K34" s="143"/>
      <c r="L34" s="143"/>
      <c r="M34" s="143"/>
      <c r="N34" s="143"/>
      <c r="O34" s="143"/>
      <c r="P34" s="143"/>
      <c r="Q34" s="143"/>
      <c r="R34" s="143"/>
      <c r="S34" s="143"/>
      <c r="T34" s="143"/>
      <c r="U34" s="143"/>
    </row>
    <row r="35" spans="2:21" ht="18.600000000000001" customHeight="1">
      <c r="B35" s="146"/>
      <c r="C35" s="145" t="s">
        <v>561</v>
      </c>
      <c r="D35" s="143"/>
      <c r="E35" s="143"/>
      <c r="F35" s="143"/>
      <c r="G35" s="143"/>
      <c r="H35" s="143"/>
      <c r="I35" s="143"/>
      <c r="J35" s="143"/>
      <c r="K35" s="143"/>
      <c r="L35" s="143"/>
      <c r="M35" s="143"/>
      <c r="N35" s="143"/>
      <c r="O35" s="143"/>
      <c r="P35" s="143"/>
      <c r="Q35" s="143"/>
      <c r="R35" s="143"/>
      <c r="S35" s="143"/>
      <c r="T35" s="143"/>
      <c r="U35" s="143"/>
    </row>
    <row r="36" spans="2:21" ht="4.2" customHeight="1">
      <c r="B36" s="146"/>
      <c r="C36" s="143"/>
      <c r="D36" s="143"/>
      <c r="E36" s="143"/>
      <c r="F36" s="143"/>
      <c r="G36" s="143"/>
      <c r="H36" s="143"/>
      <c r="I36" s="143"/>
      <c r="J36" s="143"/>
      <c r="K36" s="143"/>
      <c r="L36" s="143"/>
      <c r="M36" s="143"/>
      <c r="N36" s="143"/>
      <c r="O36" s="143"/>
      <c r="P36" s="143"/>
      <c r="Q36" s="143"/>
      <c r="R36" s="143"/>
      <c r="S36" s="143"/>
      <c r="T36" s="143"/>
      <c r="U36" s="143"/>
    </row>
    <row r="37" spans="2:21">
      <c r="B37" s="146"/>
      <c r="C37" s="143" t="s">
        <v>562</v>
      </c>
      <c r="D37" s="143"/>
      <c r="E37" s="143"/>
      <c r="F37" s="143"/>
      <c r="G37" s="143"/>
      <c r="H37" s="143"/>
      <c r="I37" s="143"/>
      <c r="J37" s="143"/>
      <c r="K37" s="143"/>
      <c r="L37" s="143"/>
      <c r="M37" s="143"/>
      <c r="N37" s="143"/>
      <c r="O37" s="143"/>
      <c r="P37" s="143"/>
      <c r="Q37" s="143"/>
      <c r="R37" s="143"/>
      <c r="S37" s="143"/>
      <c r="T37" s="143"/>
      <c r="U37" s="143"/>
    </row>
    <row r="38" spans="2:21">
      <c r="B38" s="146"/>
      <c r="C38" s="143"/>
      <c r="D38" s="143"/>
      <c r="E38" s="143"/>
      <c r="F38" s="143"/>
      <c r="G38" s="143"/>
      <c r="H38" s="143"/>
      <c r="I38" s="143"/>
      <c r="J38" s="143"/>
      <c r="K38" s="143"/>
      <c r="L38" s="143"/>
      <c r="M38" s="143"/>
      <c r="N38" s="143"/>
      <c r="O38" s="143"/>
      <c r="P38" s="143"/>
      <c r="Q38" s="143"/>
      <c r="R38" s="143"/>
      <c r="S38" s="143"/>
      <c r="T38" s="143"/>
      <c r="U38" s="143"/>
    </row>
    <row r="39" spans="2:21">
      <c r="B39" s="146"/>
      <c r="C39" s="143"/>
      <c r="D39" s="143"/>
      <c r="E39" s="143"/>
      <c r="F39" s="143"/>
      <c r="G39" s="143"/>
      <c r="H39" s="143"/>
      <c r="I39" s="143"/>
      <c r="J39" s="143"/>
      <c r="K39" s="143"/>
      <c r="L39" s="143"/>
      <c r="M39" s="143"/>
      <c r="N39" s="143"/>
      <c r="O39" s="143"/>
      <c r="P39" s="143"/>
      <c r="Q39" s="143"/>
      <c r="R39" s="143"/>
      <c r="S39" s="143"/>
      <c r="T39" s="143"/>
      <c r="U39" s="143"/>
    </row>
    <row r="40" spans="2:21" ht="18.3">
      <c r="B40" s="146"/>
      <c r="C40" s="145" t="s">
        <v>586</v>
      </c>
      <c r="D40" s="145"/>
      <c r="E40" s="145"/>
      <c r="F40" s="145"/>
      <c r="G40" s="145"/>
      <c r="H40" s="145"/>
      <c r="I40" s="143"/>
      <c r="J40" s="143"/>
      <c r="K40" s="143"/>
      <c r="L40" s="143"/>
      <c r="M40" s="143"/>
      <c r="N40" s="143"/>
      <c r="O40" s="143"/>
      <c r="P40" s="143"/>
      <c r="Q40" s="143"/>
      <c r="R40" s="143"/>
      <c r="S40" s="143"/>
      <c r="T40" s="143"/>
      <c r="U40" s="143"/>
    </row>
    <row r="41" spans="2:21" ht="5.7" customHeight="1">
      <c r="B41" s="146"/>
      <c r="C41" s="151"/>
      <c r="D41" s="143"/>
      <c r="E41" s="143"/>
      <c r="F41" s="143"/>
      <c r="G41" s="143"/>
      <c r="H41" s="143"/>
      <c r="I41" s="143"/>
      <c r="J41" s="143"/>
      <c r="K41" s="143"/>
      <c r="L41" s="143"/>
      <c r="M41" s="143"/>
      <c r="N41" s="143"/>
      <c r="O41" s="143"/>
      <c r="P41" s="143"/>
      <c r="Q41" s="143"/>
      <c r="R41" s="143"/>
      <c r="S41" s="143"/>
      <c r="T41" s="143"/>
      <c r="U41" s="143"/>
    </row>
    <row r="42" spans="2:21" ht="16.5">
      <c r="B42" s="146"/>
      <c r="C42" s="143" t="s">
        <v>563</v>
      </c>
      <c r="D42" s="145"/>
      <c r="E42" s="145"/>
      <c r="F42" s="145"/>
      <c r="G42" s="145"/>
      <c r="H42" s="145"/>
      <c r="I42" s="143"/>
      <c r="J42" s="143"/>
      <c r="K42" s="143"/>
      <c r="L42" s="143"/>
      <c r="M42" s="143"/>
      <c r="N42" s="143"/>
      <c r="O42" s="143"/>
      <c r="P42" s="143"/>
      <c r="Q42" s="143"/>
      <c r="R42" s="143"/>
      <c r="S42" s="143"/>
      <c r="T42" s="143"/>
      <c r="U42" s="143"/>
    </row>
    <row r="43" spans="2:21">
      <c r="B43" s="146"/>
      <c r="C43" s="143" t="s">
        <v>564</v>
      </c>
      <c r="D43" s="143"/>
      <c r="E43" s="143"/>
      <c r="F43" s="143"/>
      <c r="G43" s="143"/>
      <c r="H43" s="143"/>
      <c r="I43" s="143"/>
      <c r="J43" s="143"/>
      <c r="K43" s="143"/>
      <c r="L43" s="143"/>
      <c r="M43" s="143"/>
      <c r="N43" s="143"/>
      <c r="O43" s="143"/>
      <c r="P43" s="143"/>
      <c r="Q43" s="143"/>
      <c r="R43" s="143"/>
      <c r="S43" s="143"/>
      <c r="T43" s="143"/>
      <c r="U43" s="143"/>
    </row>
    <row r="44" spans="2:21">
      <c r="B44" s="146"/>
      <c r="C44" s="143"/>
      <c r="D44" s="143"/>
      <c r="E44" s="143"/>
      <c r="F44" s="143"/>
      <c r="G44" s="143"/>
      <c r="H44" s="143"/>
      <c r="I44" s="143"/>
      <c r="J44" s="143"/>
      <c r="K44" s="143"/>
      <c r="L44" s="143"/>
      <c r="M44" s="143"/>
      <c r="N44" s="143"/>
      <c r="O44" s="143"/>
      <c r="P44" s="143"/>
      <c r="Q44" s="143"/>
      <c r="R44" s="143"/>
      <c r="S44" s="143"/>
      <c r="T44" s="143"/>
      <c r="U44" s="143"/>
    </row>
    <row r="45" spans="2:21">
      <c r="B45" s="146"/>
      <c r="C45" s="143"/>
      <c r="D45" s="143"/>
      <c r="E45" s="143"/>
      <c r="F45" s="143"/>
      <c r="G45" s="143"/>
      <c r="H45" s="143"/>
      <c r="I45" s="143"/>
      <c r="J45" s="143"/>
      <c r="K45" s="143"/>
      <c r="L45" s="143"/>
      <c r="M45" s="143"/>
      <c r="N45" s="143"/>
      <c r="O45" s="143"/>
      <c r="P45" s="143"/>
      <c r="Q45" s="143"/>
      <c r="R45" s="143"/>
      <c r="S45" s="143"/>
      <c r="T45" s="143"/>
      <c r="U45" s="143"/>
    </row>
    <row r="46" spans="2:21">
      <c r="B46" s="146"/>
      <c r="C46" s="143"/>
      <c r="D46" s="143"/>
      <c r="E46" s="143"/>
      <c r="F46" s="143"/>
      <c r="G46" s="143"/>
      <c r="H46" s="143"/>
      <c r="I46" s="143"/>
      <c r="J46" s="143"/>
      <c r="K46" s="143"/>
      <c r="L46" s="143"/>
      <c r="M46" s="143"/>
      <c r="N46" s="143"/>
      <c r="O46" s="143"/>
      <c r="P46" s="143"/>
      <c r="Q46" s="143"/>
      <c r="R46" s="143"/>
      <c r="S46" s="143"/>
      <c r="T46" s="143"/>
      <c r="U46" s="143"/>
    </row>
    <row r="47" spans="2:21">
      <c r="B47" s="146"/>
      <c r="C47" s="143"/>
      <c r="D47" s="143"/>
      <c r="E47" s="143"/>
      <c r="F47" s="143"/>
      <c r="G47" s="143"/>
      <c r="H47" s="143"/>
      <c r="I47" s="143"/>
      <c r="J47" s="143"/>
      <c r="K47" s="143"/>
      <c r="L47" s="143"/>
      <c r="M47" s="143"/>
      <c r="N47" s="143"/>
      <c r="O47" s="143"/>
      <c r="P47" s="143"/>
      <c r="Q47" s="143"/>
      <c r="R47" s="143"/>
      <c r="S47" s="143"/>
      <c r="T47" s="143"/>
      <c r="U47" s="143"/>
    </row>
    <row r="48" spans="2:21">
      <c r="B48" s="146"/>
      <c r="C48" s="143"/>
      <c r="D48" s="143"/>
      <c r="E48" s="143"/>
      <c r="F48" s="143"/>
      <c r="G48" s="143"/>
      <c r="H48" s="143"/>
      <c r="I48" s="143"/>
      <c r="J48" s="143"/>
      <c r="K48" s="143"/>
      <c r="L48" s="143"/>
      <c r="M48" s="143"/>
      <c r="N48" s="143"/>
      <c r="O48" s="143"/>
      <c r="P48" s="143"/>
      <c r="Q48" s="143"/>
      <c r="R48" s="143"/>
      <c r="S48" s="143"/>
      <c r="T48" s="143"/>
      <c r="U48" s="143"/>
    </row>
    <row r="49" spans="2:21">
      <c r="B49" s="146"/>
      <c r="C49" s="143"/>
      <c r="D49" s="143"/>
      <c r="E49" s="143"/>
      <c r="F49" s="143"/>
      <c r="G49" s="143"/>
      <c r="H49" s="143"/>
      <c r="I49" s="143"/>
      <c r="J49" s="143"/>
      <c r="K49" s="143"/>
      <c r="L49" s="143"/>
      <c r="M49" s="143"/>
      <c r="N49" s="143"/>
      <c r="O49" s="143"/>
      <c r="P49" s="143"/>
      <c r="Q49" s="143"/>
      <c r="R49" s="143"/>
      <c r="S49" s="143"/>
      <c r="T49" s="143"/>
      <c r="U49" s="143"/>
    </row>
    <row r="50" spans="2:21">
      <c r="B50" s="146"/>
      <c r="C50" s="143"/>
      <c r="D50" s="143"/>
      <c r="E50" s="143"/>
      <c r="F50" s="143"/>
      <c r="G50" s="143"/>
      <c r="H50" s="143"/>
      <c r="I50" s="143"/>
      <c r="J50" s="143"/>
      <c r="K50" s="143"/>
      <c r="L50" s="143"/>
      <c r="M50" s="143"/>
      <c r="N50" s="143"/>
      <c r="O50" s="143"/>
      <c r="P50" s="143"/>
      <c r="Q50" s="143"/>
      <c r="R50" s="143"/>
      <c r="S50" s="143"/>
      <c r="T50" s="143"/>
      <c r="U50" s="143"/>
    </row>
    <row r="51" spans="2:21">
      <c r="B51" s="146"/>
      <c r="C51" s="143"/>
      <c r="D51" s="143"/>
      <c r="E51" s="143"/>
      <c r="F51" s="143"/>
      <c r="G51" s="143"/>
      <c r="H51" s="143"/>
      <c r="I51" s="143"/>
      <c r="J51" s="143"/>
      <c r="K51" s="143"/>
      <c r="L51" s="143"/>
      <c r="M51" s="143"/>
      <c r="N51" s="143"/>
      <c r="O51" s="143"/>
      <c r="P51" s="143"/>
      <c r="Q51" s="143"/>
      <c r="R51" s="143"/>
      <c r="S51" s="143"/>
      <c r="T51" s="143"/>
      <c r="U51" s="143"/>
    </row>
    <row r="52" spans="2:21">
      <c r="B52" s="146"/>
      <c r="C52" s="143"/>
      <c r="D52" s="143"/>
      <c r="E52" s="143"/>
      <c r="F52" s="143"/>
      <c r="G52" s="143"/>
      <c r="H52" s="143"/>
      <c r="I52" s="143"/>
      <c r="J52" s="143"/>
      <c r="K52" s="143"/>
      <c r="L52" s="143"/>
      <c r="M52" s="143"/>
      <c r="N52" s="143"/>
      <c r="O52" s="143"/>
      <c r="P52" s="143"/>
      <c r="Q52" s="143"/>
      <c r="R52" s="143"/>
      <c r="S52" s="143"/>
      <c r="T52" s="143"/>
      <c r="U52" s="143"/>
    </row>
    <row r="53" spans="2:21">
      <c r="B53" s="146"/>
      <c r="C53" s="143"/>
      <c r="D53" s="143"/>
      <c r="E53" s="143"/>
      <c r="F53" s="143"/>
      <c r="G53" s="143"/>
      <c r="H53" s="143"/>
      <c r="I53" s="143"/>
      <c r="J53" s="143"/>
      <c r="K53" s="143"/>
      <c r="L53" s="143"/>
      <c r="M53" s="143"/>
      <c r="N53" s="143"/>
      <c r="O53" s="143"/>
      <c r="P53" s="143"/>
      <c r="Q53" s="143"/>
      <c r="R53" s="143"/>
      <c r="S53" s="143"/>
      <c r="T53" s="143"/>
      <c r="U53" s="143"/>
    </row>
    <row r="54" spans="2:21">
      <c r="B54" s="146"/>
      <c r="C54" s="143"/>
      <c r="D54" s="143"/>
      <c r="E54" s="143"/>
      <c r="F54" s="143"/>
      <c r="G54" s="143"/>
      <c r="H54" s="143"/>
      <c r="I54" s="143"/>
      <c r="J54" s="143"/>
      <c r="K54" s="143"/>
      <c r="L54" s="143"/>
      <c r="M54" s="143"/>
      <c r="N54" s="143"/>
      <c r="O54" s="143"/>
      <c r="P54" s="143"/>
      <c r="Q54" s="143"/>
      <c r="R54" s="143"/>
      <c r="S54" s="143"/>
      <c r="T54" s="143"/>
      <c r="U54" s="143"/>
    </row>
    <row r="55" spans="2:21">
      <c r="B55" s="146"/>
      <c r="C55" s="143"/>
      <c r="D55" s="143"/>
      <c r="E55" s="143"/>
      <c r="F55" s="143"/>
      <c r="G55" s="143"/>
      <c r="H55" s="143"/>
      <c r="I55" s="143"/>
      <c r="J55" s="143"/>
      <c r="K55" s="143"/>
      <c r="L55" s="143"/>
      <c r="M55" s="143"/>
      <c r="N55" s="143"/>
      <c r="O55" s="143"/>
      <c r="P55" s="143"/>
      <c r="Q55" s="143"/>
      <c r="R55" s="143"/>
      <c r="S55" s="143"/>
      <c r="T55" s="143"/>
      <c r="U55" s="143"/>
    </row>
    <row r="56" spans="2:21">
      <c r="B56" s="146"/>
      <c r="C56" s="143"/>
      <c r="D56" s="143"/>
      <c r="E56" s="143"/>
      <c r="F56" s="143"/>
      <c r="G56" s="143"/>
      <c r="H56" s="143"/>
      <c r="I56" s="143"/>
      <c r="J56" s="143"/>
      <c r="K56" s="143"/>
      <c r="L56" s="143"/>
      <c r="M56" s="143"/>
      <c r="N56" s="143"/>
      <c r="O56" s="143"/>
      <c r="P56" s="143"/>
      <c r="Q56" s="143"/>
      <c r="R56" s="143"/>
      <c r="S56" s="143"/>
      <c r="T56" s="143"/>
      <c r="U56" s="143"/>
    </row>
    <row r="57" spans="2:21">
      <c r="B57" s="146"/>
      <c r="C57" s="143"/>
      <c r="D57" s="143"/>
      <c r="E57" s="143"/>
      <c r="F57" s="143"/>
      <c r="G57" s="143"/>
      <c r="H57" s="143"/>
      <c r="I57" s="143"/>
      <c r="J57" s="143"/>
      <c r="K57" s="143"/>
      <c r="L57" s="143"/>
      <c r="M57" s="143"/>
      <c r="N57" s="143"/>
      <c r="O57" s="143"/>
      <c r="P57" s="143"/>
      <c r="Q57" s="143"/>
      <c r="R57" s="143"/>
      <c r="S57" s="143"/>
      <c r="T57" s="143"/>
      <c r="U57" s="143"/>
    </row>
    <row r="58" spans="2:21">
      <c r="B58" s="146"/>
      <c r="C58" s="143"/>
      <c r="D58" s="143"/>
      <c r="E58" s="143"/>
      <c r="F58" s="143"/>
      <c r="G58" s="143"/>
      <c r="H58" s="143"/>
      <c r="I58" s="143"/>
      <c r="J58" s="143"/>
      <c r="K58" s="143"/>
      <c r="L58" s="143"/>
      <c r="M58" s="143"/>
      <c r="N58" s="143"/>
      <c r="O58" s="143"/>
      <c r="P58" s="143"/>
      <c r="Q58" s="143"/>
      <c r="R58" s="143"/>
      <c r="S58" s="143"/>
      <c r="T58" s="143"/>
      <c r="U58" s="143"/>
    </row>
    <row r="59" spans="2:21">
      <c r="B59" s="146"/>
      <c r="C59" s="143"/>
      <c r="D59" s="143"/>
      <c r="E59" s="143"/>
      <c r="F59" s="143"/>
      <c r="G59" s="143"/>
      <c r="H59" s="143"/>
      <c r="I59" s="143"/>
      <c r="J59" s="143"/>
      <c r="K59" s="143"/>
      <c r="L59" s="143"/>
      <c r="M59" s="143"/>
      <c r="N59" s="143"/>
      <c r="O59" s="143"/>
      <c r="P59" s="143"/>
      <c r="Q59" s="143"/>
      <c r="R59" s="143"/>
      <c r="S59" s="143"/>
      <c r="T59" s="143"/>
      <c r="U59" s="143"/>
    </row>
    <row r="60" spans="2:21">
      <c r="B60" s="146"/>
      <c r="C60" s="143"/>
      <c r="D60" s="143"/>
      <c r="E60" s="143"/>
      <c r="F60" s="143"/>
      <c r="G60" s="143"/>
      <c r="H60" s="143"/>
      <c r="I60" s="143"/>
      <c r="J60" s="143"/>
      <c r="K60" s="143"/>
      <c r="L60" s="143"/>
      <c r="M60" s="143"/>
      <c r="N60" s="143"/>
      <c r="O60" s="143"/>
      <c r="P60" s="143"/>
      <c r="Q60" s="143"/>
      <c r="R60" s="143"/>
      <c r="S60" s="143"/>
      <c r="T60" s="143"/>
      <c r="U60" s="143"/>
    </row>
    <row r="61" spans="2:21">
      <c r="B61" s="146"/>
      <c r="C61" s="143"/>
      <c r="D61" s="143"/>
      <c r="E61" s="143"/>
      <c r="F61" s="143"/>
      <c r="G61" s="143"/>
      <c r="H61" s="143"/>
      <c r="I61" s="143"/>
      <c r="J61" s="143"/>
      <c r="K61" s="143"/>
      <c r="L61" s="143"/>
      <c r="M61" s="143"/>
      <c r="N61" s="143"/>
      <c r="O61" s="143"/>
      <c r="P61" s="143"/>
      <c r="Q61" s="143"/>
      <c r="R61" s="143"/>
      <c r="S61" s="143"/>
      <c r="T61" s="143"/>
      <c r="U61" s="143"/>
    </row>
    <row r="62" spans="2:21">
      <c r="B62" s="146"/>
      <c r="C62" s="143"/>
      <c r="D62" s="143"/>
      <c r="E62" s="143"/>
      <c r="F62" s="143"/>
      <c r="G62" s="143"/>
      <c r="H62" s="143"/>
      <c r="I62" s="143"/>
      <c r="J62" s="143"/>
      <c r="K62" s="143"/>
      <c r="L62" s="143"/>
      <c r="M62" s="143"/>
      <c r="N62" s="143"/>
      <c r="O62" s="143"/>
      <c r="P62" s="143"/>
      <c r="Q62" s="143"/>
      <c r="R62" s="143"/>
      <c r="S62" s="143"/>
      <c r="T62" s="143"/>
      <c r="U62" s="143"/>
    </row>
    <row r="63" spans="2:21">
      <c r="B63" s="146"/>
      <c r="C63" s="143"/>
      <c r="D63" s="143"/>
      <c r="E63" s="143"/>
      <c r="F63" s="143"/>
      <c r="G63" s="143"/>
      <c r="H63" s="143"/>
      <c r="I63" s="143"/>
      <c r="J63" s="143"/>
      <c r="K63" s="143"/>
      <c r="L63" s="143"/>
      <c r="M63" s="143"/>
      <c r="N63" s="143"/>
      <c r="O63" s="143"/>
      <c r="P63" s="143"/>
      <c r="Q63" s="143"/>
      <c r="R63" s="143"/>
      <c r="S63" s="143"/>
      <c r="T63" s="143"/>
      <c r="U63" s="143"/>
    </row>
    <row r="64" spans="2:21">
      <c r="B64" s="146"/>
      <c r="C64" s="143"/>
      <c r="D64" s="143"/>
      <c r="E64" s="143"/>
      <c r="F64" s="143"/>
      <c r="G64" s="143"/>
      <c r="H64" s="143"/>
      <c r="I64" s="143"/>
      <c r="J64" s="143"/>
      <c r="K64" s="143"/>
      <c r="L64" s="143"/>
      <c r="M64" s="143"/>
      <c r="N64" s="143"/>
      <c r="O64" s="143"/>
      <c r="P64" s="143"/>
      <c r="Q64" s="143"/>
      <c r="R64" s="143"/>
      <c r="S64" s="143"/>
      <c r="T64" s="143"/>
      <c r="U64" s="143"/>
    </row>
    <row r="65" spans="2:21">
      <c r="B65" s="146"/>
      <c r="C65" s="143"/>
      <c r="D65" s="143"/>
      <c r="E65" s="143"/>
      <c r="F65" s="143"/>
      <c r="G65" s="143"/>
      <c r="H65" s="143"/>
      <c r="I65" s="143"/>
      <c r="J65" s="143"/>
      <c r="K65" s="143"/>
      <c r="L65" s="143"/>
      <c r="M65" s="143"/>
      <c r="N65" s="143"/>
      <c r="O65" s="143"/>
      <c r="P65" s="143"/>
      <c r="Q65" s="143"/>
      <c r="R65" s="143"/>
      <c r="S65" s="143"/>
      <c r="T65" s="143"/>
      <c r="U65" s="143"/>
    </row>
    <row r="66" spans="2:21">
      <c r="B66" s="146"/>
      <c r="C66" s="143"/>
      <c r="D66" s="143"/>
      <c r="E66" s="143"/>
      <c r="F66" s="143"/>
      <c r="G66" s="143"/>
      <c r="H66" s="143"/>
      <c r="I66" s="143"/>
      <c r="J66" s="143"/>
      <c r="K66" s="143"/>
      <c r="L66" s="143"/>
      <c r="M66" s="143"/>
      <c r="N66" s="143"/>
      <c r="O66" s="143"/>
      <c r="P66" s="143"/>
      <c r="Q66" s="143"/>
      <c r="R66" s="143"/>
      <c r="S66" s="143"/>
      <c r="T66" s="143"/>
      <c r="U66" s="143"/>
    </row>
    <row r="67" spans="2:21">
      <c r="B67" s="146"/>
      <c r="C67" s="143"/>
      <c r="D67" s="143"/>
      <c r="E67" s="143"/>
      <c r="F67" s="143"/>
      <c r="G67" s="143"/>
      <c r="H67" s="143"/>
      <c r="I67" s="143"/>
      <c r="J67" s="143"/>
      <c r="K67" s="143"/>
      <c r="L67" s="143"/>
      <c r="M67" s="143"/>
      <c r="N67" s="143"/>
      <c r="O67" s="143"/>
      <c r="P67" s="143"/>
      <c r="Q67" s="143"/>
      <c r="R67" s="143"/>
      <c r="S67" s="143"/>
      <c r="T67" s="143"/>
      <c r="U67" s="143"/>
    </row>
    <row r="68" spans="2:21">
      <c r="B68" s="146"/>
      <c r="C68" s="143"/>
      <c r="D68" s="143"/>
      <c r="E68" s="143"/>
      <c r="F68" s="143"/>
      <c r="G68" s="143"/>
      <c r="H68" s="143"/>
      <c r="I68" s="143"/>
      <c r="J68" s="143"/>
      <c r="K68" s="143"/>
      <c r="L68" s="143"/>
      <c r="M68" s="143"/>
      <c r="N68" s="143"/>
      <c r="O68" s="143"/>
      <c r="P68" s="143"/>
      <c r="Q68" s="143"/>
      <c r="R68" s="143"/>
      <c r="S68" s="143"/>
      <c r="T68" s="143"/>
      <c r="U68" s="143"/>
    </row>
    <row r="69" spans="2:21" ht="8.4" customHeight="1"/>
    <row r="70" spans="2:21">
      <c r="B70" s="146"/>
      <c r="C70" s="143"/>
      <c r="D70" s="143"/>
      <c r="E70" s="143"/>
      <c r="F70" s="143"/>
      <c r="G70" s="143"/>
      <c r="H70" s="143"/>
      <c r="I70" s="143"/>
      <c r="J70" s="143"/>
      <c r="K70" s="143"/>
      <c r="L70" s="143"/>
      <c r="M70" s="143"/>
      <c r="N70" s="143"/>
      <c r="O70" s="143"/>
      <c r="P70" s="143"/>
      <c r="Q70" s="143"/>
      <c r="R70" s="143"/>
      <c r="S70" s="143"/>
      <c r="T70" s="143"/>
      <c r="U70" s="143"/>
    </row>
    <row r="71" spans="2:21">
      <c r="B71" s="146"/>
      <c r="C71" s="143"/>
      <c r="D71" s="143"/>
      <c r="E71" s="143"/>
      <c r="F71" s="143"/>
      <c r="G71" s="143"/>
      <c r="H71" s="143"/>
      <c r="I71" s="143"/>
      <c r="J71" s="143"/>
      <c r="K71" s="143"/>
      <c r="L71" s="143"/>
      <c r="M71" s="143"/>
      <c r="N71" s="143"/>
      <c r="O71" s="143"/>
      <c r="P71" s="143"/>
      <c r="Q71" s="143"/>
      <c r="R71" s="143"/>
      <c r="S71" s="143"/>
      <c r="T71" s="143"/>
      <c r="U71" s="143"/>
    </row>
    <row r="72" spans="2:21">
      <c r="B72" s="146"/>
      <c r="C72" s="143"/>
      <c r="D72" s="143"/>
      <c r="E72" s="143"/>
      <c r="F72" s="143"/>
      <c r="G72" s="143"/>
      <c r="H72" s="143"/>
      <c r="I72" s="143"/>
      <c r="J72" s="143"/>
      <c r="K72" s="143"/>
      <c r="L72" s="143"/>
      <c r="M72" s="143"/>
      <c r="N72" s="143"/>
      <c r="O72" s="143"/>
      <c r="P72" s="143"/>
      <c r="Q72" s="143"/>
      <c r="R72" s="143"/>
      <c r="S72" s="143"/>
      <c r="T72" s="143"/>
      <c r="U72" s="143"/>
    </row>
    <row r="73" spans="2:21">
      <c r="B73" s="146"/>
      <c r="C73" s="143"/>
      <c r="D73" s="143"/>
      <c r="E73" s="143"/>
      <c r="F73" s="143"/>
      <c r="G73" s="143"/>
      <c r="H73" s="143"/>
      <c r="I73" s="143"/>
      <c r="J73" s="143"/>
      <c r="K73" s="143"/>
      <c r="L73" s="143"/>
      <c r="M73" s="143"/>
      <c r="N73" s="143"/>
      <c r="O73" s="143"/>
      <c r="P73" s="143"/>
      <c r="Q73" s="143"/>
      <c r="R73" s="143"/>
      <c r="S73" s="143"/>
      <c r="T73" s="143"/>
      <c r="U73" s="143"/>
    </row>
    <row r="74" spans="2:21">
      <c r="B74" s="146"/>
      <c r="C74" s="143"/>
      <c r="D74" s="143"/>
      <c r="E74" s="143"/>
      <c r="F74" s="143"/>
      <c r="G74" s="143"/>
      <c r="H74" s="143"/>
      <c r="I74" s="143"/>
      <c r="J74" s="143"/>
      <c r="K74" s="143"/>
      <c r="L74" s="143"/>
      <c r="M74" s="143"/>
      <c r="N74" s="143"/>
      <c r="O74" s="143"/>
      <c r="P74" s="143"/>
      <c r="Q74" s="143"/>
      <c r="R74" s="143"/>
      <c r="S74" s="143"/>
      <c r="T74" s="143"/>
      <c r="U74" s="143"/>
    </row>
    <row r="75" spans="2:21">
      <c r="B75" s="146"/>
      <c r="C75" s="143"/>
      <c r="D75" s="143"/>
      <c r="E75" s="143"/>
      <c r="F75" s="143"/>
      <c r="G75" s="143"/>
      <c r="H75" s="143"/>
      <c r="I75" s="143"/>
      <c r="J75" s="143"/>
      <c r="K75" s="143"/>
      <c r="L75" s="143"/>
      <c r="M75" s="143"/>
      <c r="N75" s="143"/>
      <c r="O75" s="143"/>
      <c r="P75" s="143"/>
      <c r="Q75" s="143"/>
      <c r="R75" s="143"/>
      <c r="S75" s="143"/>
      <c r="T75" s="143"/>
      <c r="U75" s="143"/>
    </row>
    <row r="76" spans="2:21" ht="18.3">
      <c r="B76" s="146"/>
      <c r="C76" s="145" t="s">
        <v>573</v>
      </c>
      <c r="D76" s="143"/>
      <c r="E76" s="143"/>
      <c r="F76" s="143"/>
      <c r="G76" s="143"/>
      <c r="H76" s="143"/>
      <c r="I76" s="143"/>
      <c r="J76" s="143"/>
      <c r="K76" s="143"/>
      <c r="L76" s="143"/>
      <c r="M76" s="143"/>
      <c r="N76" s="143"/>
      <c r="O76" s="143"/>
      <c r="P76" s="143"/>
      <c r="Q76" s="143"/>
      <c r="R76" s="143"/>
      <c r="S76" s="143"/>
      <c r="T76" s="143"/>
      <c r="U76" s="143"/>
    </row>
    <row r="77" spans="2:21" ht="6.3" customHeight="1">
      <c r="B77" s="146"/>
      <c r="C77" s="143"/>
      <c r="D77" s="143"/>
      <c r="E77" s="143"/>
      <c r="F77" s="143"/>
      <c r="G77" s="143"/>
      <c r="H77" s="143"/>
      <c r="I77" s="143"/>
      <c r="J77" s="143"/>
      <c r="K77" s="143"/>
      <c r="L77" s="143"/>
      <c r="M77" s="143"/>
      <c r="N77" s="143"/>
      <c r="O77" s="143"/>
      <c r="P77" s="143"/>
      <c r="Q77" s="143"/>
      <c r="R77" s="143"/>
      <c r="S77" s="143"/>
      <c r="T77" s="143"/>
      <c r="U77" s="143"/>
    </row>
    <row r="78" spans="2:21">
      <c r="B78" s="146"/>
      <c r="C78" s="143" t="s">
        <v>563</v>
      </c>
      <c r="D78" s="143"/>
      <c r="E78" s="143"/>
      <c r="F78" s="143"/>
      <c r="G78" s="143"/>
      <c r="H78" s="143"/>
      <c r="I78" s="143"/>
      <c r="J78" s="143"/>
      <c r="K78" s="143"/>
      <c r="L78" s="143"/>
      <c r="M78" s="143"/>
      <c r="N78" s="143"/>
      <c r="O78" s="143"/>
      <c r="P78" s="143"/>
      <c r="Q78" s="143"/>
      <c r="R78" s="143"/>
      <c r="S78" s="143"/>
      <c r="T78" s="143"/>
      <c r="U78" s="143"/>
    </row>
    <row r="79" spans="2:21">
      <c r="B79" s="146"/>
      <c r="C79" s="143" t="s">
        <v>564</v>
      </c>
      <c r="D79" s="143"/>
      <c r="E79" s="143"/>
      <c r="F79" s="143"/>
      <c r="G79" s="143"/>
      <c r="H79" s="143"/>
      <c r="I79" s="143"/>
      <c r="J79" s="143"/>
      <c r="K79" s="143"/>
      <c r="L79" s="143"/>
      <c r="M79" s="143"/>
      <c r="N79" s="143"/>
      <c r="O79" s="143"/>
      <c r="P79" s="143"/>
      <c r="Q79" s="143"/>
      <c r="R79" s="143"/>
      <c r="S79" s="143"/>
      <c r="T79" s="143"/>
      <c r="U79" s="143"/>
    </row>
    <row r="80" spans="2:21">
      <c r="B80" s="146"/>
      <c r="C80" s="143"/>
      <c r="D80" s="143"/>
      <c r="E80" s="143"/>
      <c r="F80" s="143"/>
      <c r="G80" s="143"/>
      <c r="H80" s="143"/>
      <c r="I80" s="143"/>
      <c r="J80" s="143"/>
      <c r="K80" s="143"/>
      <c r="L80" s="143"/>
      <c r="M80" s="143"/>
      <c r="N80" s="143"/>
      <c r="O80" s="143"/>
      <c r="P80" s="143"/>
      <c r="Q80" s="143"/>
      <c r="R80" s="143"/>
      <c r="S80" s="143"/>
      <c r="T80" s="143"/>
      <c r="U80" s="143"/>
    </row>
    <row r="81" spans="2:21">
      <c r="B81" s="146"/>
      <c r="C81" s="143"/>
      <c r="D81" s="143"/>
      <c r="E81" s="143"/>
      <c r="F81" s="143"/>
      <c r="G81" s="143"/>
      <c r="H81" s="143"/>
      <c r="I81" s="143"/>
      <c r="J81" s="143"/>
      <c r="K81" s="143"/>
      <c r="L81" s="143"/>
      <c r="M81" s="143"/>
      <c r="N81" s="143"/>
      <c r="O81" s="143"/>
      <c r="P81" s="143"/>
      <c r="Q81" s="143"/>
      <c r="R81" s="143"/>
      <c r="S81" s="143"/>
      <c r="T81" s="143"/>
      <c r="U81" s="143"/>
    </row>
    <row r="82" spans="2:21">
      <c r="B82" s="146"/>
      <c r="C82" s="143"/>
      <c r="D82" s="143"/>
      <c r="E82" s="143"/>
      <c r="F82" s="143"/>
      <c r="G82" s="143"/>
      <c r="H82" s="143"/>
      <c r="I82" s="143"/>
      <c r="J82" s="143"/>
      <c r="K82" s="143"/>
      <c r="L82" s="143"/>
      <c r="M82" s="143"/>
      <c r="N82" s="143"/>
      <c r="O82" s="143"/>
      <c r="P82" s="143"/>
      <c r="Q82" s="143"/>
      <c r="R82" s="143"/>
      <c r="S82" s="143"/>
      <c r="T82" s="143"/>
      <c r="U82" s="143"/>
    </row>
    <row r="83" spans="2:21">
      <c r="B83" s="146"/>
      <c r="C83" s="143"/>
      <c r="D83" s="143"/>
      <c r="E83" s="143"/>
      <c r="F83" s="143"/>
      <c r="G83" s="143"/>
      <c r="H83" s="143"/>
      <c r="I83" s="143"/>
      <c r="J83" s="143"/>
      <c r="K83" s="143"/>
      <c r="L83" s="143"/>
      <c r="M83" s="143"/>
      <c r="N83" s="143"/>
      <c r="O83" s="143"/>
      <c r="P83" s="143"/>
      <c r="Q83" s="143"/>
      <c r="R83" s="143"/>
      <c r="S83" s="143"/>
      <c r="T83" s="143"/>
      <c r="U83" s="143"/>
    </row>
    <row r="84" spans="2:21">
      <c r="B84" s="146"/>
      <c r="C84" s="143"/>
      <c r="D84" s="143"/>
      <c r="E84" s="143"/>
      <c r="F84" s="143"/>
      <c r="G84" s="143"/>
      <c r="H84" s="143"/>
      <c r="I84" s="143"/>
      <c r="J84" s="143"/>
      <c r="K84" s="143"/>
      <c r="L84" s="143"/>
      <c r="M84" s="143"/>
      <c r="N84" s="143"/>
      <c r="O84" s="143"/>
      <c r="P84" s="143"/>
      <c r="Q84" s="143"/>
      <c r="R84" s="143"/>
      <c r="S84" s="143"/>
      <c r="T84" s="143"/>
      <c r="U84" s="143"/>
    </row>
    <row r="85" spans="2:21">
      <c r="B85" s="146"/>
      <c r="C85" s="143"/>
      <c r="D85" s="143"/>
      <c r="E85" s="143"/>
      <c r="F85" s="143"/>
      <c r="G85" s="143"/>
      <c r="H85" s="143"/>
      <c r="I85" s="143"/>
      <c r="J85" s="143"/>
      <c r="K85" s="143"/>
      <c r="L85" s="143"/>
      <c r="M85" s="143"/>
      <c r="N85" s="143"/>
      <c r="O85" s="143"/>
      <c r="P85" s="143"/>
      <c r="Q85" s="143"/>
      <c r="R85" s="143"/>
      <c r="S85" s="143"/>
      <c r="T85" s="143"/>
      <c r="U85" s="143"/>
    </row>
    <row r="86" spans="2:21">
      <c r="B86" s="146"/>
      <c r="C86" s="143"/>
      <c r="D86" s="143"/>
      <c r="E86" s="143"/>
      <c r="F86" s="143"/>
      <c r="G86" s="143"/>
      <c r="H86" s="143"/>
      <c r="I86" s="143"/>
      <c r="J86" s="143"/>
      <c r="K86" s="143"/>
      <c r="L86" s="143"/>
      <c r="M86" s="143"/>
      <c r="N86" s="143"/>
      <c r="O86" s="143"/>
      <c r="P86" s="143"/>
      <c r="Q86" s="143"/>
      <c r="R86" s="143"/>
      <c r="S86" s="143"/>
      <c r="T86" s="143"/>
      <c r="U86" s="143"/>
    </row>
    <row r="89" spans="2:21" ht="26.1" customHeight="1">
      <c r="B89" s="152" t="s">
        <v>565</v>
      </c>
      <c r="C89" s="153"/>
      <c r="D89" s="143"/>
      <c r="E89" s="143"/>
      <c r="F89" s="143"/>
      <c r="G89" s="143"/>
      <c r="H89" s="143"/>
      <c r="I89" s="143"/>
      <c r="J89" s="143"/>
      <c r="K89" s="143"/>
      <c r="L89" s="143"/>
      <c r="M89" s="143"/>
      <c r="N89" s="143"/>
      <c r="O89" s="143"/>
      <c r="P89" s="143"/>
      <c r="Q89" s="143"/>
      <c r="R89" s="143"/>
      <c r="S89" s="143"/>
      <c r="T89" s="143"/>
      <c r="U89" s="143"/>
    </row>
    <row r="90" spans="2:21" s="156" customFormat="1" ht="18.600000000000001" customHeight="1">
      <c r="B90" s="154" t="s">
        <v>574</v>
      </c>
      <c r="C90" s="155"/>
      <c r="D90" s="155"/>
      <c r="E90" s="155"/>
      <c r="F90" s="155"/>
      <c r="G90" s="155"/>
      <c r="H90" s="155"/>
      <c r="I90" s="155"/>
      <c r="J90" s="155"/>
      <c r="K90" s="155"/>
      <c r="L90" s="155"/>
      <c r="M90" s="155"/>
      <c r="N90" s="155"/>
      <c r="O90" s="155"/>
      <c r="P90" s="155"/>
      <c r="Q90" s="155"/>
      <c r="R90" s="155"/>
      <c r="S90" s="155"/>
      <c r="T90" s="155"/>
      <c r="U90" s="155"/>
    </row>
    <row r="91" spans="2:21" s="156" customFormat="1" ht="79.5" customHeight="1">
      <c r="B91" s="157" t="s">
        <v>566</v>
      </c>
      <c r="C91" s="155"/>
      <c r="D91" s="155"/>
      <c r="E91" s="155"/>
      <c r="F91" s="155"/>
      <c r="G91" s="155"/>
      <c r="H91" s="155"/>
      <c r="I91" s="155"/>
      <c r="J91" s="155"/>
      <c r="K91" s="155"/>
      <c r="L91" s="155"/>
      <c r="M91" s="155"/>
      <c r="N91" s="155"/>
      <c r="O91" s="155"/>
      <c r="P91" s="155"/>
      <c r="Q91" s="155"/>
      <c r="R91" s="155"/>
      <c r="S91" s="155"/>
      <c r="T91" s="155"/>
      <c r="U91" s="155"/>
    </row>
    <row r="92" spans="2:21" ht="18.899999999999999" customHeight="1"/>
    <row r="93" spans="2:21" ht="9" customHeight="1">
      <c r="B93" s="158"/>
      <c r="C93" s="143"/>
      <c r="D93" s="143"/>
      <c r="E93" s="143"/>
      <c r="F93" s="143"/>
      <c r="G93" s="143"/>
      <c r="H93" s="143"/>
      <c r="I93" s="143"/>
      <c r="J93" s="143"/>
      <c r="K93" s="143"/>
      <c r="L93" s="143"/>
      <c r="M93" s="143"/>
      <c r="N93" s="143"/>
      <c r="O93" s="143"/>
      <c r="P93" s="143"/>
      <c r="Q93" s="143"/>
      <c r="R93" s="143"/>
      <c r="S93" s="143"/>
      <c r="T93" s="143"/>
      <c r="U93" s="143"/>
    </row>
    <row r="94" spans="2:21" ht="18.600000000000001" customHeight="1">
      <c r="B94" s="158"/>
      <c r="C94" s="159" t="s">
        <v>567</v>
      </c>
      <c r="D94" s="143"/>
      <c r="E94" s="143"/>
      <c r="F94" s="143"/>
      <c r="G94" s="143"/>
      <c r="H94" s="143"/>
      <c r="I94" s="143"/>
      <c r="J94" s="160"/>
      <c r="K94" s="143"/>
      <c r="L94" s="161" t="s">
        <v>568</v>
      </c>
      <c r="M94" s="143"/>
      <c r="N94" s="143"/>
      <c r="O94" s="143"/>
      <c r="P94" s="143"/>
      <c r="Q94" s="143"/>
      <c r="R94" s="143"/>
      <c r="S94" s="143"/>
      <c r="T94" s="143"/>
      <c r="U94" s="143"/>
    </row>
    <row r="95" spans="2:21" ht="14.7" customHeight="1">
      <c r="B95" s="158"/>
      <c r="C95" s="162" t="s">
        <v>569</v>
      </c>
      <c r="D95" s="143"/>
      <c r="E95" s="143"/>
      <c r="F95" s="143"/>
      <c r="G95" s="143"/>
      <c r="H95" s="143"/>
      <c r="I95" s="143"/>
      <c r="J95" s="143"/>
      <c r="K95" s="143"/>
      <c r="L95" s="163" t="s">
        <v>570</v>
      </c>
      <c r="M95" s="143"/>
      <c r="N95" s="143"/>
      <c r="O95" s="143"/>
      <c r="P95" s="143"/>
      <c r="Q95" s="143"/>
      <c r="R95" s="143"/>
      <c r="S95" s="143"/>
      <c r="T95" s="143"/>
      <c r="U95" s="143"/>
    </row>
    <row r="96" spans="2:21" ht="19.8" customHeight="1">
      <c r="B96" s="158"/>
      <c r="C96" s="162" t="s">
        <v>571</v>
      </c>
      <c r="D96" s="143"/>
      <c r="E96" s="143"/>
      <c r="F96" s="143"/>
      <c r="G96" s="143"/>
      <c r="H96" s="143"/>
      <c r="I96" s="143"/>
      <c r="J96" s="143"/>
      <c r="K96" s="163"/>
      <c r="L96" s="143"/>
      <c r="M96" s="143"/>
      <c r="N96" s="143"/>
      <c r="O96" s="143"/>
      <c r="P96" s="143"/>
      <c r="Q96" s="143"/>
      <c r="R96" s="143"/>
      <c r="S96" s="143"/>
      <c r="T96" s="143"/>
      <c r="U96" s="143"/>
    </row>
    <row r="97" spans="2:21" ht="25.8" customHeight="1">
      <c r="B97" s="158"/>
      <c r="C97" s="143"/>
      <c r="D97" s="143"/>
      <c r="E97" s="143"/>
      <c r="F97" s="143"/>
      <c r="G97" s="143"/>
      <c r="H97" s="143"/>
      <c r="I97" s="143"/>
      <c r="J97" s="143"/>
      <c r="K97" s="160"/>
      <c r="L97" s="143"/>
      <c r="M97" s="143"/>
      <c r="N97" s="143"/>
      <c r="O97" s="143"/>
      <c r="P97" s="143"/>
      <c r="Q97" s="143"/>
      <c r="R97" s="143"/>
      <c r="S97" s="143"/>
      <c r="T97" s="143"/>
      <c r="U97" s="143"/>
    </row>
    <row r="98" spans="2:21" ht="28.5" customHeight="1">
      <c r="B98" s="158"/>
      <c r="C98" s="143"/>
      <c r="D98" s="143"/>
      <c r="E98" s="143"/>
      <c r="F98" s="143"/>
      <c r="G98" s="143"/>
      <c r="H98" s="143"/>
      <c r="I98" s="143"/>
      <c r="J98" s="143"/>
      <c r="K98" s="160"/>
      <c r="L98" s="143"/>
      <c r="M98" s="143"/>
      <c r="N98" s="143"/>
      <c r="O98" s="143"/>
      <c r="P98" s="143"/>
      <c r="Q98" s="143"/>
      <c r="R98" s="143"/>
      <c r="S98" s="143"/>
      <c r="T98" s="143"/>
      <c r="U98" s="143"/>
    </row>
    <row r="99" spans="2:21" ht="15.6" customHeight="1">
      <c r="B99" s="158"/>
      <c r="C99" s="143"/>
      <c r="D99" s="143"/>
      <c r="E99" s="143"/>
      <c r="F99" s="143"/>
      <c r="G99" s="143"/>
      <c r="H99" s="143"/>
      <c r="I99" s="143"/>
      <c r="J99" s="143"/>
      <c r="K99" s="160"/>
      <c r="L99" s="143"/>
      <c r="M99" s="143"/>
      <c r="N99" s="143"/>
      <c r="O99" s="143"/>
      <c r="P99" s="143"/>
      <c r="Q99" s="143"/>
      <c r="R99" s="143"/>
      <c r="S99" s="143"/>
      <c r="T99" s="143"/>
      <c r="U99" s="143"/>
    </row>
    <row r="100" spans="2:21" ht="19.8" customHeight="1">
      <c r="B100" s="158"/>
      <c r="C100" s="143"/>
      <c r="D100" s="143"/>
      <c r="E100" s="143"/>
      <c r="F100" s="143"/>
      <c r="G100" s="143"/>
      <c r="H100" s="143"/>
      <c r="I100" s="143"/>
      <c r="J100" s="143"/>
      <c r="K100" s="160"/>
      <c r="L100" s="143"/>
      <c r="M100" s="143"/>
      <c r="N100" s="143"/>
      <c r="O100" s="143"/>
      <c r="P100" s="143"/>
      <c r="Q100" s="143"/>
      <c r="R100" s="143"/>
      <c r="S100" s="143"/>
      <c r="T100" s="143"/>
      <c r="U100" s="143"/>
    </row>
    <row r="101" spans="2:21" ht="27" customHeight="1">
      <c r="B101" s="158"/>
      <c r="C101" s="143"/>
      <c r="D101" s="143"/>
      <c r="E101" s="143"/>
      <c r="F101" s="143"/>
      <c r="G101" s="143"/>
      <c r="H101" s="143"/>
      <c r="I101" s="143"/>
      <c r="J101" s="143"/>
      <c r="K101" s="160"/>
      <c r="L101" s="143"/>
      <c r="M101" s="143"/>
      <c r="N101" s="143"/>
      <c r="O101" s="143"/>
      <c r="P101" s="143"/>
      <c r="Q101" s="143"/>
      <c r="R101" s="143"/>
      <c r="S101" s="143"/>
      <c r="T101" s="143"/>
      <c r="U101" s="143"/>
    </row>
    <row r="102" spans="2:21" ht="50.4" customHeight="1">
      <c r="B102" s="164"/>
      <c r="C102" s="143"/>
      <c r="D102" s="143"/>
      <c r="E102" s="143"/>
      <c r="F102" s="143"/>
      <c r="G102" s="143"/>
      <c r="H102" s="143"/>
      <c r="I102" s="143"/>
      <c r="J102" s="143"/>
      <c r="K102" s="160"/>
      <c r="L102" s="143"/>
      <c r="M102" s="143"/>
      <c r="N102" s="143"/>
      <c r="O102" s="143"/>
      <c r="P102" s="143"/>
      <c r="Q102" s="143"/>
      <c r="R102" s="143"/>
      <c r="S102" s="143"/>
      <c r="T102" s="143"/>
      <c r="U102" s="143"/>
    </row>
  </sheetData>
  <sheetProtection sheet="1" objects="1" scenarios="1"/>
  <mergeCells count="1">
    <mergeCell ref="B5:B6"/>
  </mergeCells>
  <phoneticPr fontId="3"/>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J15"/>
  <sheetViews>
    <sheetView showGridLines="0" zoomScale="85" zoomScaleNormal="85" workbookViewId="0">
      <selection activeCell="A2" sqref="A2"/>
    </sheetView>
  </sheetViews>
  <sheetFormatPr defaultColWidth="8.89453125" defaultRowHeight="12.9"/>
  <cols>
    <col min="1" max="1" width="17.68359375" style="172" customWidth="1"/>
    <col min="2" max="2" width="20.5234375" style="172" customWidth="1"/>
    <col min="3" max="3" width="18.89453125" style="172" customWidth="1"/>
    <col min="4" max="5" width="23.89453125" style="172" customWidth="1"/>
    <col min="6" max="6" width="6.7890625" style="172" customWidth="1"/>
    <col min="7" max="7" width="14" style="172" customWidth="1"/>
    <col min="8" max="8" width="16.7890625" style="172" customWidth="1"/>
    <col min="9" max="9" width="1.41796875" style="172" customWidth="1"/>
    <col min="10" max="10" width="20.20703125" style="172" customWidth="1"/>
    <col min="11" max="16384" width="8.89453125" style="172"/>
  </cols>
  <sheetData>
    <row r="1" spans="1:10" ht="20.7">
      <c r="A1" s="309" t="s">
        <v>590</v>
      </c>
      <c r="B1" s="309"/>
      <c r="C1" s="309"/>
      <c r="D1" s="309"/>
      <c r="E1" s="309"/>
      <c r="F1" s="309"/>
      <c r="G1" s="309"/>
      <c r="H1" s="309"/>
      <c r="I1" s="309"/>
      <c r="J1" s="309"/>
    </row>
    <row r="2" spans="1:10" ht="21.6" customHeight="1">
      <c r="A2" s="173" t="s">
        <v>525</v>
      </c>
    </row>
    <row r="3" spans="1:10" ht="19.5" customHeight="1">
      <c r="A3" s="174" t="s">
        <v>526</v>
      </c>
      <c r="B3" s="175" t="s">
        <v>575</v>
      </c>
      <c r="C3" s="165"/>
      <c r="E3" s="310" t="s">
        <v>522</v>
      </c>
      <c r="F3" s="176"/>
      <c r="G3" s="177" t="s">
        <v>328</v>
      </c>
      <c r="H3" s="177" t="s">
        <v>530</v>
      </c>
    </row>
    <row r="4" spans="1:10" ht="19.5" customHeight="1">
      <c r="A4" s="178" t="s">
        <v>3</v>
      </c>
      <c r="B4" s="311" t="s">
        <v>576</v>
      </c>
      <c r="C4" s="312"/>
      <c r="E4" s="310"/>
      <c r="F4" s="179" t="s">
        <v>516</v>
      </c>
      <c r="G4" s="166" t="s">
        <v>577</v>
      </c>
      <c r="H4" s="166" t="s">
        <v>577</v>
      </c>
    </row>
    <row r="5" spans="1:10" ht="19.5" customHeight="1">
      <c r="A5" s="174" t="s">
        <v>527</v>
      </c>
      <c r="B5" s="180">
        <v>2023</v>
      </c>
      <c r="C5" s="61"/>
    </row>
    <row r="6" spans="1:10" ht="13.2" customHeight="1" thickBot="1">
      <c r="A6" s="181"/>
      <c r="B6" s="182"/>
      <c r="J6" s="183"/>
    </row>
    <row r="7" spans="1:10" ht="39" customHeight="1">
      <c r="A7" s="313" t="s">
        <v>327</v>
      </c>
      <c r="B7" s="314"/>
      <c r="C7" s="184" t="s">
        <v>529</v>
      </c>
      <c r="D7" s="313" t="s">
        <v>329</v>
      </c>
      <c r="E7" s="315"/>
      <c r="F7" s="315"/>
      <c r="G7" s="314"/>
      <c r="H7" s="184" t="s">
        <v>330</v>
      </c>
      <c r="J7" s="316" t="s">
        <v>528</v>
      </c>
    </row>
    <row r="8" spans="1:10" ht="92.7" customHeight="1" thickBot="1">
      <c r="A8" s="318" t="s">
        <v>578</v>
      </c>
      <c r="B8" s="319"/>
      <c r="C8" s="185" t="s">
        <v>492</v>
      </c>
      <c r="D8" s="320" t="s">
        <v>579</v>
      </c>
      <c r="E8" s="321"/>
      <c r="F8" s="321"/>
      <c r="G8" s="322"/>
      <c r="H8" s="186"/>
      <c r="J8" s="317"/>
    </row>
    <row r="9" spans="1:10" ht="45" customHeight="1">
      <c r="J9" s="187" t="s">
        <v>138</v>
      </c>
    </row>
    <row r="10" spans="1:10" ht="45" customHeight="1">
      <c r="J10" s="188" t="s">
        <v>139</v>
      </c>
    </row>
    <row r="11" spans="1:10" ht="45" customHeight="1">
      <c r="J11" s="188" t="s">
        <v>140</v>
      </c>
    </row>
    <row r="12" spans="1:10" ht="45" customHeight="1">
      <c r="J12" s="188"/>
    </row>
    <row r="13" spans="1:10" ht="45" customHeight="1">
      <c r="J13" s="188"/>
    </row>
    <row r="14" spans="1:10" ht="45" customHeight="1">
      <c r="J14" s="188"/>
    </row>
    <row r="15" spans="1:10" ht="45" customHeight="1">
      <c r="J15" s="188"/>
    </row>
  </sheetData>
  <sheetProtection sheet="1" objects="1" scenarios="1"/>
  <mergeCells count="8">
    <mergeCell ref="A1:J1"/>
    <mergeCell ref="E3:E4"/>
    <mergeCell ref="B4:C4"/>
    <mergeCell ref="A7:B7"/>
    <mergeCell ref="D7:G7"/>
    <mergeCell ref="J7:J8"/>
    <mergeCell ref="A8:B8"/>
    <mergeCell ref="D8:G8"/>
  </mergeCells>
  <phoneticPr fontId="3"/>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Q47"/>
  <sheetViews>
    <sheetView showGridLines="0" zoomScale="85" zoomScaleNormal="85" workbookViewId="0"/>
  </sheetViews>
  <sheetFormatPr defaultColWidth="9" defaultRowHeight="12.9"/>
  <cols>
    <col min="1" max="2" width="7.1015625" style="236" customWidth="1"/>
    <col min="3" max="3" width="9.7890625" style="236" customWidth="1"/>
    <col min="4" max="4" width="21" style="236" customWidth="1"/>
    <col min="5" max="12" width="10" style="236" customWidth="1"/>
    <col min="13" max="13" width="36.3125" style="236" customWidth="1"/>
    <col min="14" max="16384" width="9" style="237"/>
  </cols>
  <sheetData>
    <row r="1" spans="1:17" s="191" customFormat="1" ht="26.25" customHeight="1">
      <c r="A1" s="189" t="s">
        <v>591</v>
      </c>
      <c r="B1" s="189"/>
      <c r="C1" s="189"/>
      <c r="D1" s="189"/>
      <c r="E1" s="189"/>
      <c r="F1" s="189"/>
      <c r="G1" s="189"/>
      <c r="H1" s="189"/>
      <c r="I1" s="190"/>
      <c r="J1" s="190"/>
      <c r="K1" s="190"/>
      <c r="L1" s="190"/>
      <c r="M1" s="190"/>
    </row>
    <row r="2" spans="1:17" s="191" customFormat="1" ht="34.200000000000003" customHeight="1">
      <c r="A2" s="350" t="s">
        <v>518</v>
      </c>
      <c r="B2" s="350"/>
      <c r="C2" s="350"/>
      <c r="D2" s="350"/>
      <c r="E2" s="192"/>
      <c r="F2" s="190"/>
      <c r="G2" s="190"/>
      <c r="H2" s="190"/>
      <c r="I2" s="190"/>
      <c r="J2" s="190"/>
      <c r="K2" s="190"/>
      <c r="L2" s="190"/>
      <c r="M2" s="190"/>
    </row>
    <row r="3" spans="1:17" s="194" customFormat="1" ht="19.2" customHeight="1">
      <c r="A3" s="351" t="s">
        <v>21</v>
      </c>
      <c r="B3" s="352"/>
      <c r="C3" s="353" t="s">
        <v>575</v>
      </c>
      <c r="D3" s="353"/>
      <c r="E3" s="167"/>
      <c r="F3" s="193"/>
      <c r="G3" s="193"/>
      <c r="H3" s="193"/>
    </row>
    <row r="4" spans="1:17" s="194" customFormat="1" ht="19.2" customHeight="1">
      <c r="A4" s="351" t="s">
        <v>3</v>
      </c>
      <c r="B4" s="352"/>
      <c r="C4" s="353" t="s">
        <v>256</v>
      </c>
      <c r="D4" s="353"/>
      <c r="E4" s="195"/>
      <c r="F4" s="193"/>
      <c r="G4" s="193"/>
      <c r="H4" s="193"/>
    </row>
    <row r="5" spans="1:17" s="194" customFormat="1" ht="19.2" customHeight="1">
      <c r="A5" s="346" t="s">
        <v>531</v>
      </c>
      <c r="B5" s="346"/>
      <c r="C5" s="354" t="s">
        <v>271</v>
      </c>
      <c r="D5" s="354"/>
      <c r="E5" s="195"/>
      <c r="H5" s="343" t="s">
        <v>522</v>
      </c>
      <c r="I5" s="176"/>
      <c r="J5" s="196" t="s">
        <v>518</v>
      </c>
      <c r="K5" s="197" t="s">
        <v>519</v>
      </c>
      <c r="L5" s="345" t="s">
        <v>538</v>
      </c>
      <c r="M5" s="345"/>
    </row>
    <row r="6" spans="1:17" s="193" customFormat="1" ht="19.2" customHeight="1">
      <c r="A6" s="346" t="s">
        <v>5</v>
      </c>
      <c r="B6" s="346"/>
      <c r="C6" s="347">
        <v>2023</v>
      </c>
      <c r="D6" s="347"/>
      <c r="E6" s="195"/>
      <c r="H6" s="344"/>
      <c r="I6" s="179" t="s">
        <v>516</v>
      </c>
      <c r="J6" s="28" t="s">
        <v>577</v>
      </c>
      <c r="K6" s="28" t="s">
        <v>577</v>
      </c>
      <c r="L6" s="348" t="s">
        <v>577</v>
      </c>
      <c r="M6" s="348"/>
      <c r="N6" s="198"/>
      <c r="O6" s="198"/>
      <c r="P6" s="199"/>
      <c r="Q6" s="199"/>
    </row>
    <row r="7" spans="1:17" s="194" customFormat="1" ht="28.2" customHeight="1">
      <c r="A7" s="200"/>
      <c r="B7" s="200"/>
      <c r="C7" s="201"/>
      <c r="D7" s="202"/>
      <c r="E7" s="202"/>
      <c r="F7" s="201"/>
      <c r="G7" s="201"/>
      <c r="H7" s="201"/>
      <c r="I7" s="201"/>
      <c r="J7" s="201"/>
      <c r="K7" s="201"/>
      <c r="L7" s="195"/>
      <c r="M7" s="195"/>
      <c r="N7" s="199"/>
      <c r="O7" s="199"/>
      <c r="P7" s="199"/>
      <c r="Q7" s="199"/>
    </row>
    <row r="8" spans="1:17" s="194" customFormat="1" ht="20.25" customHeight="1">
      <c r="A8" s="349" t="s">
        <v>18</v>
      </c>
      <c r="B8" s="349"/>
      <c r="C8" s="203"/>
      <c r="D8" s="204"/>
      <c r="E8" s="205"/>
      <c r="F8" s="206"/>
      <c r="G8" s="204"/>
      <c r="H8" s="204"/>
      <c r="I8" s="204"/>
      <c r="J8" s="204"/>
      <c r="K8" s="204"/>
      <c r="L8" s="204"/>
      <c r="M8" s="204"/>
    </row>
    <row r="9" spans="1:17" s="194" customFormat="1" ht="20.25" customHeight="1">
      <c r="A9" s="325" t="s">
        <v>540</v>
      </c>
      <c r="B9" s="325"/>
      <c r="C9" s="341" t="s">
        <v>541</v>
      </c>
      <c r="D9" s="341" t="s">
        <v>127</v>
      </c>
      <c r="E9" s="341" t="s">
        <v>542</v>
      </c>
      <c r="F9" s="341" t="s">
        <v>543</v>
      </c>
      <c r="G9" s="325" t="s">
        <v>0</v>
      </c>
      <c r="H9" s="325"/>
      <c r="I9" s="325" t="s">
        <v>6</v>
      </c>
      <c r="J9" s="325"/>
      <c r="K9" s="325" t="s">
        <v>1</v>
      </c>
      <c r="L9" s="325"/>
      <c r="M9" s="326" t="s">
        <v>155</v>
      </c>
    </row>
    <row r="10" spans="1:17" s="194" customFormat="1" ht="20.25" customHeight="1">
      <c r="A10" s="207" t="s">
        <v>120</v>
      </c>
      <c r="B10" s="207" t="s">
        <v>121</v>
      </c>
      <c r="C10" s="342"/>
      <c r="D10" s="342"/>
      <c r="E10" s="342"/>
      <c r="F10" s="342"/>
      <c r="G10" s="208" t="s">
        <v>544</v>
      </c>
      <c r="H10" s="209" t="s">
        <v>122</v>
      </c>
      <c r="I10" s="208" t="s">
        <v>544</v>
      </c>
      <c r="J10" s="209" t="s">
        <v>122</v>
      </c>
      <c r="K10" s="208" t="s">
        <v>544</v>
      </c>
      <c r="L10" s="209" t="s">
        <v>122</v>
      </c>
      <c r="M10" s="325"/>
    </row>
    <row r="11" spans="1:17" s="194" customFormat="1" ht="15.75" customHeight="1">
      <c r="A11" s="210">
        <v>6</v>
      </c>
      <c r="B11" s="210">
        <v>1</v>
      </c>
      <c r="C11" s="211">
        <v>2</v>
      </c>
      <c r="D11" s="212" t="s">
        <v>253</v>
      </c>
      <c r="E11" s="213">
        <v>0.78819444444444453</v>
      </c>
      <c r="F11" s="214">
        <v>0.84375</v>
      </c>
      <c r="G11" s="214" t="s">
        <v>502</v>
      </c>
      <c r="H11" s="214" t="s">
        <v>502</v>
      </c>
      <c r="I11" s="211">
        <v>26.1</v>
      </c>
      <c r="J11" s="211">
        <v>24.3</v>
      </c>
      <c r="K11" s="211" t="s">
        <v>126</v>
      </c>
      <c r="L11" s="211" t="s">
        <v>126</v>
      </c>
      <c r="M11" s="215"/>
    </row>
    <row r="12" spans="1:17" s="194" customFormat="1" ht="15.75" customHeight="1">
      <c r="A12" s="216">
        <v>6</v>
      </c>
      <c r="B12" s="216">
        <v>7</v>
      </c>
      <c r="C12" s="217">
        <v>2</v>
      </c>
      <c r="D12" s="218" t="s">
        <v>253</v>
      </c>
      <c r="E12" s="213">
        <v>0.80208333333333337</v>
      </c>
      <c r="F12" s="214">
        <v>0.84375</v>
      </c>
      <c r="G12" s="214" t="s">
        <v>503</v>
      </c>
      <c r="H12" s="214" t="s">
        <v>503</v>
      </c>
      <c r="I12" s="211">
        <v>26.1</v>
      </c>
      <c r="J12" s="211">
        <v>25.2</v>
      </c>
      <c r="K12" s="211" t="s">
        <v>7</v>
      </c>
      <c r="L12" s="211" t="s">
        <v>126</v>
      </c>
      <c r="M12" s="215" t="s">
        <v>254</v>
      </c>
    </row>
    <row r="13" spans="1:17" s="194" customFormat="1" ht="15.75" customHeight="1">
      <c r="A13" s="216">
        <v>6</v>
      </c>
      <c r="B13" s="216">
        <v>28</v>
      </c>
      <c r="C13" s="217">
        <v>2</v>
      </c>
      <c r="D13" s="218" t="s">
        <v>253</v>
      </c>
      <c r="E13" s="213">
        <v>0.80208333333333337</v>
      </c>
      <c r="F13" s="214">
        <v>0.85416666666666663</v>
      </c>
      <c r="G13" s="214" t="s">
        <v>502</v>
      </c>
      <c r="H13" s="214" t="s">
        <v>501</v>
      </c>
      <c r="I13" s="211">
        <v>26.5</v>
      </c>
      <c r="J13" s="211">
        <v>26.1</v>
      </c>
      <c r="K13" s="211" t="s">
        <v>126</v>
      </c>
      <c r="L13" s="211" t="s">
        <v>126</v>
      </c>
      <c r="M13" s="215"/>
    </row>
    <row r="14" spans="1:17" s="194" customFormat="1" ht="15.75" customHeight="1">
      <c r="A14" s="216">
        <v>7</v>
      </c>
      <c r="B14" s="216">
        <v>5</v>
      </c>
      <c r="C14" s="217">
        <v>2</v>
      </c>
      <c r="D14" s="218" t="s">
        <v>253</v>
      </c>
      <c r="E14" s="213">
        <v>0.80208333333333337</v>
      </c>
      <c r="F14" s="214">
        <v>0.8125</v>
      </c>
      <c r="G14" s="214" t="s">
        <v>502</v>
      </c>
      <c r="H14" s="214" t="s">
        <v>504</v>
      </c>
      <c r="I14" s="211">
        <v>25.8</v>
      </c>
      <c r="J14" s="211">
        <v>26.3</v>
      </c>
      <c r="K14" s="211" t="s">
        <v>505</v>
      </c>
      <c r="L14" s="211" t="s">
        <v>506</v>
      </c>
      <c r="M14" s="215" t="s">
        <v>507</v>
      </c>
    </row>
    <row r="15" spans="1:17" s="194" customFormat="1" ht="15.75" customHeight="1">
      <c r="A15" s="216"/>
      <c r="B15" s="216"/>
      <c r="C15" s="217"/>
      <c r="D15" s="218"/>
      <c r="E15" s="214"/>
      <c r="F15" s="214"/>
      <c r="G15" s="214"/>
      <c r="H15" s="214"/>
      <c r="I15" s="211"/>
      <c r="J15" s="211"/>
      <c r="K15" s="211"/>
      <c r="L15" s="211"/>
      <c r="M15" s="215"/>
    </row>
    <row r="16" spans="1:17" s="194" customFormat="1" ht="15.75" customHeight="1">
      <c r="A16" s="216"/>
      <c r="B16" s="216"/>
      <c r="C16" s="217"/>
      <c r="D16" s="218"/>
      <c r="E16" s="214"/>
      <c r="F16" s="214"/>
      <c r="G16" s="214"/>
      <c r="H16" s="214"/>
      <c r="I16" s="211"/>
      <c r="J16" s="211"/>
      <c r="K16" s="211"/>
      <c r="L16" s="211"/>
      <c r="M16" s="215"/>
    </row>
    <row r="17" spans="1:13" s="194" customFormat="1" ht="15.75" customHeight="1">
      <c r="A17" s="216"/>
      <c r="B17" s="216"/>
      <c r="C17" s="217"/>
      <c r="D17" s="218"/>
      <c r="E17" s="214"/>
      <c r="F17" s="214"/>
      <c r="G17" s="214"/>
      <c r="H17" s="214"/>
      <c r="I17" s="211"/>
      <c r="J17" s="211"/>
      <c r="K17" s="211"/>
      <c r="L17" s="211"/>
      <c r="M17" s="215"/>
    </row>
    <row r="18" spans="1:13" s="194" customFormat="1" ht="15.75" customHeight="1">
      <c r="A18" s="216"/>
      <c r="B18" s="216"/>
      <c r="C18" s="217"/>
      <c r="D18" s="218"/>
      <c r="E18" s="214"/>
      <c r="F18" s="214"/>
      <c r="G18" s="214"/>
      <c r="H18" s="214"/>
      <c r="I18" s="211"/>
      <c r="J18" s="211"/>
      <c r="K18" s="211"/>
      <c r="L18" s="211"/>
      <c r="M18" s="215"/>
    </row>
    <row r="19" spans="1:13" s="194" customFormat="1" ht="15.75" customHeight="1">
      <c r="A19" s="216"/>
      <c r="B19" s="216"/>
      <c r="C19" s="217"/>
      <c r="D19" s="218"/>
      <c r="E19" s="214"/>
      <c r="F19" s="214"/>
      <c r="G19" s="214"/>
      <c r="H19" s="214"/>
      <c r="I19" s="211"/>
      <c r="J19" s="211"/>
      <c r="K19" s="211"/>
      <c r="L19" s="211"/>
      <c r="M19" s="215"/>
    </row>
    <row r="20" spans="1:13" s="194" customFormat="1" ht="15.75" customHeight="1">
      <c r="A20" s="216"/>
      <c r="B20" s="216"/>
      <c r="C20" s="217"/>
      <c r="D20" s="218"/>
      <c r="E20" s="214"/>
      <c r="F20" s="214"/>
      <c r="G20" s="214"/>
      <c r="H20" s="214"/>
      <c r="I20" s="211"/>
      <c r="J20" s="211"/>
      <c r="K20" s="211"/>
      <c r="L20" s="211"/>
      <c r="M20" s="215"/>
    </row>
    <row r="21" spans="1:13" s="194" customFormat="1" ht="15.75" customHeight="1">
      <c r="A21" s="216"/>
      <c r="B21" s="216"/>
      <c r="C21" s="217"/>
      <c r="D21" s="218"/>
      <c r="E21" s="214"/>
      <c r="F21" s="214"/>
      <c r="G21" s="214"/>
      <c r="H21" s="214"/>
      <c r="I21" s="211"/>
      <c r="J21" s="211"/>
      <c r="K21" s="211"/>
      <c r="L21" s="211"/>
      <c r="M21" s="215"/>
    </row>
    <row r="22" spans="1:13" s="194" customFormat="1" ht="15.75" customHeight="1">
      <c r="A22" s="216"/>
      <c r="B22" s="216"/>
      <c r="C22" s="217"/>
      <c r="D22" s="218"/>
      <c r="E22" s="214"/>
      <c r="F22" s="214"/>
      <c r="G22" s="214"/>
      <c r="H22" s="214"/>
      <c r="I22" s="211"/>
      <c r="J22" s="211"/>
      <c r="K22" s="211"/>
      <c r="L22" s="211"/>
      <c r="M22" s="215"/>
    </row>
    <row r="23" spans="1:13" s="194" customFormat="1" ht="15.75" customHeight="1">
      <c r="A23" s="216"/>
      <c r="B23" s="216"/>
      <c r="C23" s="217"/>
      <c r="D23" s="218"/>
      <c r="E23" s="214"/>
      <c r="F23" s="214"/>
      <c r="G23" s="214"/>
      <c r="H23" s="214"/>
      <c r="I23" s="211"/>
      <c r="J23" s="211"/>
      <c r="K23" s="211"/>
      <c r="L23" s="211"/>
      <c r="M23" s="215"/>
    </row>
    <row r="24" spans="1:13" s="194" customFormat="1" ht="15" customHeight="1">
      <c r="A24" s="216"/>
      <c r="B24" s="216"/>
      <c r="C24" s="217"/>
      <c r="D24" s="218"/>
      <c r="E24" s="214"/>
      <c r="F24" s="214"/>
      <c r="G24" s="214"/>
      <c r="H24" s="214"/>
      <c r="I24" s="211"/>
      <c r="J24" s="211"/>
      <c r="K24" s="211"/>
      <c r="L24" s="211"/>
      <c r="M24" s="215"/>
    </row>
    <row r="25" spans="1:13" s="194" customFormat="1" ht="15" customHeight="1">
      <c r="A25" s="219"/>
      <c r="B25" s="220"/>
      <c r="C25" s="221"/>
      <c r="D25" s="220"/>
      <c r="E25" s="222"/>
      <c r="F25" s="221"/>
      <c r="G25" s="221"/>
      <c r="H25" s="221"/>
      <c r="I25" s="221"/>
      <c r="J25" s="221"/>
      <c r="K25" s="221"/>
      <c r="L25" s="221"/>
      <c r="M25" s="221"/>
    </row>
    <row r="26" spans="1:13" s="194" customFormat="1" ht="33" customHeight="1">
      <c r="A26" s="223"/>
      <c r="B26" s="224"/>
      <c r="C26" s="225"/>
      <c r="D26" s="224"/>
      <c r="E26" s="226"/>
      <c r="F26" s="225"/>
      <c r="G26" s="225"/>
      <c r="H26" s="225"/>
      <c r="I26" s="225"/>
      <c r="J26" s="225"/>
      <c r="K26" s="225"/>
      <c r="L26" s="225"/>
      <c r="M26" s="225"/>
    </row>
    <row r="27" spans="1:13" s="194" customFormat="1" ht="15" customHeight="1">
      <c r="A27" s="102"/>
      <c r="B27" s="224"/>
      <c r="C27" s="225"/>
      <c r="D27" s="224"/>
      <c r="E27" s="226"/>
      <c r="F27" s="225"/>
      <c r="G27" s="51"/>
      <c r="I27" s="225"/>
      <c r="J27" s="225"/>
      <c r="K27" s="225"/>
      <c r="L27" s="225"/>
      <c r="M27" s="225"/>
    </row>
    <row r="28" spans="1:13" s="199" customFormat="1" ht="22.5" customHeight="1">
      <c r="A28" s="227" t="s">
        <v>4</v>
      </c>
      <c r="B28" s="227"/>
      <c r="C28" s="228"/>
      <c r="D28" s="228"/>
      <c r="E28" s="228"/>
      <c r="F28" s="228"/>
      <c r="G28" s="228"/>
      <c r="H28" s="228"/>
      <c r="I28" s="228"/>
      <c r="J28" s="228"/>
      <c r="K28" s="228"/>
      <c r="L28" s="228"/>
      <c r="M28" s="228"/>
    </row>
    <row r="29" spans="1:13" s="199" customFormat="1" ht="13.5" customHeight="1">
      <c r="A29" s="327" t="s">
        <v>545</v>
      </c>
      <c r="B29" s="328"/>
      <c r="C29" s="325" t="s">
        <v>532</v>
      </c>
      <c r="D29" s="325" t="s">
        <v>533</v>
      </c>
      <c r="E29" s="332" t="s">
        <v>546</v>
      </c>
      <c r="F29" s="334" t="s">
        <v>547</v>
      </c>
      <c r="G29" s="334"/>
      <c r="H29" s="334"/>
      <c r="I29" s="334"/>
      <c r="J29" s="335" t="s">
        <v>2</v>
      </c>
      <c r="K29" s="336"/>
      <c r="L29" s="336"/>
      <c r="M29" s="337"/>
    </row>
    <row r="30" spans="1:13" s="199" customFormat="1" ht="30.6" customHeight="1">
      <c r="A30" s="329"/>
      <c r="B30" s="330"/>
      <c r="C30" s="331"/>
      <c r="D30" s="331"/>
      <c r="E30" s="333"/>
      <c r="F30" s="229" t="s">
        <v>125</v>
      </c>
      <c r="G30" s="229" t="s">
        <v>12</v>
      </c>
      <c r="H30" s="230" t="s">
        <v>123</v>
      </c>
      <c r="I30" s="230" t="s">
        <v>124</v>
      </c>
      <c r="J30" s="338"/>
      <c r="K30" s="339"/>
      <c r="L30" s="339"/>
      <c r="M30" s="340"/>
    </row>
    <row r="31" spans="1:13" s="199" customFormat="1" ht="14.4" customHeight="1">
      <c r="A31" s="323">
        <v>45078</v>
      </c>
      <c r="B31" s="324"/>
      <c r="C31" s="231" t="s">
        <v>138</v>
      </c>
      <c r="D31" s="231" t="s">
        <v>141</v>
      </c>
      <c r="E31" s="213">
        <v>0.80555555555555547</v>
      </c>
      <c r="F31" s="221">
        <v>0</v>
      </c>
      <c r="G31" s="221">
        <v>2</v>
      </c>
      <c r="H31" s="232"/>
      <c r="I31" s="232"/>
      <c r="J31" s="233"/>
      <c r="K31" s="234"/>
      <c r="L31" s="234"/>
      <c r="M31" s="235"/>
    </row>
    <row r="32" spans="1:13" s="199" customFormat="1" ht="14.4" customHeight="1">
      <c r="A32" s="323">
        <v>45078</v>
      </c>
      <c r="B32" s="324"/>
      <c r="C32" s="231" t="s">
        <v>138</v>
      </c>
      <c r="D32" s="231" t="s">
        <v>142</v>
      </c>
      <c r="E32" s="213">
        <v>0.80902777777777779</v>
      </c>
      <c r="F32" s="221">
        <v>0</v>
      </c>
      <c r="G32" s="221">
        <v>9</v>
      </c>
      <c r="H32" s="232"/>
      <c r="I32" s="232"/>
      <c r="J32" s="233"/>
      <c r="K32" s="234"/>
      <c r="L32" s="234"/>
      <c r="M32" s="235"/>
    </row>
    <row r="33" spans="1:13" s="199" customFormat="1" ht="14.4" customHeight="1">
      <c r="A33" s="323">
        <v>45078</v>
      </c>
      <c r="B33" s="324"/>
      <c r="C33" s="231" t="s">
        <v>139</v>
      </c>
      <c r="D33" s="231" t="s">
        <v>143</v>
      </c>
      <c r="E33" s="213">
        <v>0.81597222222222221</v>
      </c>
      <c r="F33" s="221">
        <v>0</v>
      </c>
      <c r="G33" s="221">
        <v>2</v>
      </c>
      <c r="H33" s="232"/>
      <c r="I33" s="232"/>
      <c r="J33" s="233"/>
      <c r="K33" s="234"/>
      <c r="L33" s="234"/>
      <c r="M33" s="235"/>
    </row>
    <row r="34" spans="1:13" s="199" customFormat="1" ht="14.4" customHeight="1">
      <c r="A34" s="323">
        <v>45078</v>
      </c>
      <c r="B34" s="324"/>
      <c r="C34" s="231" t="s">
        <v>139</v>
      </c>
      <c r="D34" s="231" t="s">
        <v>144</v>
      </c>
      <c r="E34" s="213">
        <v>0.81597222222222221</v>
      </c>
      <c r="F34" s="221">
        <v>0</v>
      </c>
      <c r="G34" s="221">
        <v>16</v>
      </c>
      <c r="H34" s="232"/>
      <c r="I34" s="232"/>
      <c r="J34" s="233"/>
      <c r="K34" s="234"/>
      <c r="L34" s="234"/>
      <c r="M34" s="235"/>
    </row>
    <row r="35" spans="1:13" s="199" customFormat="1" ht="14.4" customHeight="1">
      <c r="A35" s="323">
        <v>45078</v>
      </c>
      <c r="B35" s="324"/>
      <c r="C35" s="231" t="s">
        <v>140</v>
      </c>
      <c r="D35" s="231" t="s">
        <v>145</v>
      </c>
      <c r="E35" s="213">
        <v>0.83333333333333337</v>
      </c>
      <c r="F35" s="221">
        <v>0</v>
      </c>
      <c r="G35" s="221">
        <v>2</v>
      </c>
      <c r="H35" s="232"/>
      <c r="I35" s="232"/>
      <c r="J35" s="233"/>
      <c r="K35" s="234"/>
      <c r="L35" s="234"/>
      <c r="M35" s="235"/>
    </row>
    <row r="36" spans="1:13" s="199" customFormat="1" ht="14.4" customHeight="1">
      <c r="A36" s="323">
        <v>45084</v>
      </c>
      <c r="B36" s="324"/>
      <c r="C36" s="231" t="s">
        <v>138</v>
      </c>
      <c r="D36" s="231" t="s">
        <v>141</v>
      </c>
      <c r="E36" s="213">
        <v>0.80555555555555547</v>
      </c>
      <c r="F36" s="221">
        <v>2</v>
      </c>
      <c r="G36" s="221">
        <v>48</v>
      </c>
      <c r="H36" s="232"/>
      <c r="I36" s="232"/>
      <c r="J36" s="233"/>
      <c r="K36" s="234"/>
      <c r="L36" s="234"/>
      <c r="M36" s="235"/>
    </row>
    <row r="37" spans="1:13" s="199" customFormat="1" ht="14.4" customHeight="1">
      <c r="A37" s="323">
        <v>45084</v>
      </c>
      <c r="B37" s="324"/>
      <c r="C37" s="231" t="s">
        <v>138</v>
      </c>
      <c r="D37" s="231" t="s">
        <v>142</v>
      </c>
      <c r="E37" s="213">
        <v>0.80902777777777779</v>
      </c>
      <c r="F37" s="221">
        <v>2</v>
      </c>
      <c r="G37" s="221">
        <v>19</v>
      </c>
      <c r="H37" s="232"/>
      <c r="I37" s="232"/>
      <c r="J37" s="233"/>
      <c r="K37" s="234"/>
      <c r="L37" s="234"/>
      <c r="M37" s="235"/>
    </row>
    <row r="38" spans="1:13" s="199" customFormat="1" ht="14.4" customHeight="1">
      <c r="A38" s="323">
        <v>45084</v>
      </c>
      <c r="B38" s="324"/>
      <c r="C38" s="231" t="s">
        <v>139</v>
      </c>
      <c r="D38" s="231" t="s">
        <v>143</v>
      </c>
      <c r="E38" s="213">
        <v>0.81597222222222221</v>
      </c>
      <c r="F38" s="221">
        <v>0</v>
      </c>
      <c r="G38" s="221">
        <v>16</v>
      </c>
      <c r="H38" s="232"/>
      <c r="I38" s="232"/>
      <c r="J38" s="233" t="s">
        <v>255</v>
      </c>
      <c r="K38" s="234"/>
      <c r="L38" s="234"/>
      <c r="M38" s="235"/>
    </row>
    <row r="39" spans="1:13" s="199" customFormat="1" ht="14.4" customHeight="1">
      <c r="A39" s="323">
        <v>45084</v>
      </c>
      <c r="B39" s="324"/>
      <c r="C39" s="231" t="s">
        <v>139</v>
      </c>
      <c r="D39" s="231" t="s">
        <v>144</v>
      </c>
      <c r="E39" s="213">
        <v>0.81597222222222221</v>
      </c>
      <c r="F39" s="221">
        <v>0</v>
      </c>
      <c r="G39" s="221">
        <v>34</v>
      </c>
      <c r="H39" s="232"/>
      <c r="I39" s="232"/>
      <c r="J39" s="233" t="s">
        <v>255</v>
      </c>
      <c r="K39" s="234"/>
      <c r="L39" s="234"/>
      <c r="M39" s="235"/>
    </row>
    <row r="40" spans="1:13" s="199" customFormat="1" ht="14.4" customHeight="1">
      <c r="A40" s="323">
        <v>45084</v>
      </c>
      <c r="B40" s="324"/>
      <c r="C40" s="231" t="s">
        <v>140</v>
      </c>
      <c r="D40" s="231" t="s">
        <v>145</v>
      </c>
      <c r="E40" s="213">
        <v>0.83333333333333337</v>
      </c>
      <c r="F40" s="221">
        <v>0</v>
      </c>
      <c r="G40" s="221">
        <v>6</v>
      </c>
      <c r="H40" s="232"/>
      <c r="I40" s="232"/>
      <c r="J40" s="233"/>
      <c r="K40" s="234"/>
      <c r="L40" s="234"/>
      <c r="M40" s="235"/>
    </row>
    <row r="41" spans="1:13" s="199" customFormat="1" ht="14.4" customHeight="1">
      <c r="A41" s="323">
        <v>45105</v>
      </c>
      <c r="B41" s="324"/>
      <c r="C41" s="231" t="s">
        <v>138</v>
      </c>
      <c r="D41" s="231" t="s">
        <v>141</v>
      </c>
      <c r="E41" s="213">
        <v>0.80555555555555547</v>
      </c>
      <c r="F41" s="221">
        <v>8</v>
      </c>
      <c r="G41" s="221">
        <v>11</v>
      </c>
      <c r="H41" s="232"/>
      <c r="I41" s="232"/>
      <c r="J41" s="233"/>
      <c r="K41" s="234"/>
      <c r="L41" s="234"/>
      <c r="M41" s="235"/>
    </row>
    <row r="42" spans="1:13" s="199" customFormat="1" ht="14.4" customHeight="1">
      <c r="A42" s="323">
        <v>45105</v>
      </c>
      <c r="B42" s="324"/>
      <c r="C42" s="231" t="s">
        <v>138</v>
      </c>
      <c r="D42" s="231" t="s">
        <v>142</v>
      </c>
      <c r="E42" s="213">
        <v>0.80902777777777779</v>
      </c>
      <c r="F42" s="221">
        <v>15</v>
      </c>
      <c r="G42" s="221">
        <v>4</v>
      </c>
      <c r="H42" s="232"/>
      <c r="I42" s="232"/>
      <c r="J42" s="233"/>
      <c r="K42" s="234"/>
      <c r="L42" s="234"/>
      <c r="M42" s="235"/>
    </row>
    <row r="43" spans="1:13" s="199" customFormat="1" ht="14.4" customHeight="1">
      <c r="A43" s="323">
        <v>45105</v>
      </c>
      <c r="B43" s="324"/>
      <c r="C43" s="231" t="s">
        <v>139</v>
      </c>
      <c r="D43" s="231" t="s">
        <v>143</v>
      </c>
      <c r="E43" s="213">
        <v>0.81597222222222221</v>
      </c>
      <c r="F43" s="221">
        <v>9</v>
      </c>
      <c r="G43" s="221">
        <v>10</v>
      </c>
      <c r="H43" s="232"/>
      <c r="I43" s="232"/>
      <c r="J43" s="233"/>
      <c r="K43" s="234"/>
      <c r="L43" s="234"/>
      <c r="M43" s="235"/>
    </row>
    <row r="44" spans="1:13" s="199" customFormat="1" ht="14.4" customHeight="1">
      <c r="A44" s="323">
        <v>45105</v>
      </c>
      <c r="B44" s="324"/>
      <c r="C44" s="231" t="s">
        <v>139</v>
      </c>
      <c r="D44" s="231" t="s">
        <v>144</v>
      </c>
      <c r="E44" s="213">
        <v>0.81597222222222221</v>
      </c>
      <c r="F44" s="221">
        <v>0</v>
      </c>
      <c r="G44" s="221">
        <v>12</v>
      </c>
      <c r="H44" s="232"/>
      <c r="I44" s="232"/>
      <c r="J44" s="233"/>
      <c r="K44" s="234"/>
      <c r="L44" s="234"/>
      <c r="M44" s="235"/>
    </row>
    <row r="45" spans="1:13" s="199" customFormat="1" ht="14.4" customHeight="1">
      <c r="A45" s="323">
        <v>45105</v>
      </c>
      <c r="B45" s="324"/>
      <c r="C45" s="231" t="s">
        <v>140</v>
      </c>
      <c r="D45" s="231" t="s">
        <v>145</v>
      </c>
      <c r="E45" s="213">
        <v>0.83333333333333337</v>
      </c>
      <c r="F45" s="221">
        <v>0</v>
      </c>
      <c r="G45" s="221">
        <v>2</v>
      </c>
      <c r="H45" s="232"/>
      <c r="I45" s="232"/>
      <c r="J45" s="233"/>
      <c r="K45" s="234"/>
      <c r="L45" s="234"/>
      <c r="M45" s="235"/>
    </row>
    <row r="46" spans="1:13" s="199" customFormat="1" ht="14.4" customHeight="1">
      <c r="A46" s="323">
        <v>45112</v>
      </c>
      <c r="B46" s="324"/>
      <c r="C46" s="231" t="s">
        <v>138</v>
      </c>
      <c r="D46" s="231" t="s">
        <v>141</v>
      </c>
      <c r="E46" s="213">
        <v>0.80208333333333337</v>
      </c>
      <c r="F46" s="221">
        <v>2</v>
      </c>
      <c r="G46" s="221">
        <v>3</v>
      </c>
      <c r="H46" s="232"/>
      <c r="I46" s="232"/>
      <c r="J46" s="233"/>
      <c r="K46" s="234"/>
      <c r="L46" s="234"/>
      <c r="M46" s="235"/>
    </row>
    <row r="47" spans="1:13" s="199" customFormat="1" ht="14.4" customHeight="1">
      <c r="A47" s="323">
        <v>45112</v>
      </c>
      <c r="B47" s="324"/>
      <c r="C47" s="231" t="s">
        <v>138</v>
      </c>
      <c r="D47" s="231" t="s">
        <v>142</v>
      </c>
      <c r="E47" s="213">
        <v>0.80902777777777779</v>
      </c>
      <c r="F47" s="221">
        <v>4</v>
      </c>
      <c r="G47" s="221">
        <v>3</v>
      </c>
      <c r="H47" s="232"/>
      <c r="I47" s="232"/>
      <c r="J47" s="233" t="s">
        <v>508</v>
      </c>
      <c r="K47" s="234"/>
      <c r="L47" s="234"/>
      <c r="M47" s="235"/>
    </row>
  </sheetData>
  <sheetProtection sheet="1"/>
  <mergeCells count="45">
    <mergeCell ref="A8:B8"/>
    <mergeCell ref="A2:D2"/>
    <mergeCell ref="A3:B3"/>
    <mergeCell ref="C3:D3"/>
    <mergeCell ref="A4:B4"/>
    <mergeCell ref="C4:D4"/>
    <mergeCell ref="A5:B5"/>
    <mergeCell ref="C5:D5"/>
    <mergeCell ref="H5:H6"/>
    <mergeCell ref="L5:M5"/>
    <mergeCell ref="A6:B6"/>
    <mergeCell ref="C6:D6"/>
    <mergeCell ref="L6:M6"/>
    <mergeCell ref="I9:J9"/>
    <mergeCell ref="K9:L9"/>
    <mergeCell ref="M9:M10"/>
    <mergeCell ref="A29:B30"/>
    <mergeCell ref="C29:C30"/>
    <mergeCell ref="D29:D30"/>
    <mergeCell ref="E29:E30"/>
    <mergeCell ref="F29:I29"/>
    <mergeCell ref="J29:M30"/>
    <mergeCell ref="A9:B9"/>
    <mergeCell ref="C9:C10"/>
    <mergeCell ref="D9:D10"/>
    <mergeCell ref="E9:E10"/>
    <mergeCell ref="F9:F10"/>
    <mergeCell ref="G9:H9"/>
    <mergeCell ref="A42:B42"/>
    <mergeCell ref="A31:B31"/>
    <mergeCell ref="A32:B32"/>
    <mergeCell ref="A33:B33"/>
    <mergeCell ref="A34:B34"/>
    <mergeCell ref="A35:B35"/>
    <mergeCell ref="A36:B36"/>
    <mergeCell ref="A37:B37"/>
    <mergeCell ref="A38:B38"/>
    <mergeCell ref="A39:B39"/>
    <mergeCell ref="A40:B40"/>
    <mergeCell ref="A41:B41"/>
    <mergeCell ref="A43:B43"/>
    <mergeCell ref="A44:B44"/>
    <mergeCell ref="A45:B45"/>
    <mergeCell ref="A46:B46"/>
    <mergeCell ref="A47:B47"/>
  </mergeCells>
  <phoneticPr fontId="3"/>
  <conditionalFormatting sqref="A11:M24 A31:M47">
    <cfRule type="expression" dxfId="60" priority="1">
      <formula>MOD(ROW(),2)=0</formula>
    </cfRule>
  </conditionalFormatting>
  <pageMargins left="0.38" right="0.41" top="0.66" bottom="1" header="0.51200000000000001" footer="0.51200000000000001"/>
  <pageSetup paperSize="9" scale="94" orientation="landscape" r:id="rId1"/>
  <headerFooter alignWithMargins="0"/>
  <rowBreaks count="1" manualBreakCount="1">
    <brk id="27" max="1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J32"/>
  <sheetViews>
    <sheetView showGridLines="0" zoomScale="85" zoomScaleNormal="85" workbookViewId="0">
      <pane xSplit="3" topLeftCell="D1" activePane="topRight" state="frozenSplit"/>
      <selection sqref="A1:J1"/>
      <selection pane="topRight"/>
    </sheetView>
  </sheetViews>
  <sheetFormatPr defaultColWidth="9" defaultRowHeight="14.1"/>
  <cols>
    <col min="1" max="1" width="4.3125" style="274" customWidth="1"/>
    <col min="2" max="2" width="8" style="275" customWidth="1"/>
    <col min="3" max="3" width="18.41796875" style="276" customWidth="1"/>
    <col min="4" max="4" width="16.1015625" style="277" customWidth="1"/>
    <col min="5" max="10" width="16.1015625" style="276" customWidth="1"/>
    <col min="11" max="16384" width="9" style="274"/>
  </cols>
  <sheetData>
    <row r="1" spans="1:10" s="238" customFormat="1" ht="26.25" customHeight="1">
      <c r="A1" s="189" t="s">
        <v>592</v>
      </c>
      <c r="C1" s="189"/>
      <c r="D1" s="239"/>
      <c r="E1" s="189"/>
      <c r="F1" s="189"/>
      <c r="G1" s="189"/>
      <c r="H1" s="189"/>
      <c r="I1" s="190"/>
      <c r="J1" s="190"/>
    </row>
    <row r="2" spans="1:10" s="238" customFormat="1" ht="21.6" customHeight="1">
      <c r="A2" s="173" t="s">
        <v>525</v>
      </c>
      <c r="B2" s="240"/>
      <c r="C2" s="240"/>
      <c r="D2" s="240"/>
      <c r="E2" s="240"/>
      <c r="F2" s="190"/>
      <c r="G2" s="190"/>
      <c r="H2" s="190"/>
      <c r="I2" s="190"/>
      <c r="J2" s="190"/>
    </row>
    <row r="3" spans="1:10" s="193" customFormat="1" ht="17.399999999999999" customHeight="1">
      <c r="A3" s="342" t="s">
        <v>21</v>
      </c>
      <c r="B3" s="371"/>
      <c r="C3" s="371"/>
      <c r="D3" s="353" t="s">
        <v>575</v>
      </c>
      <c r="E3" s="353"/>
      <c r="F3" s="135"/>
      <c r="G3" s="194"/>
      <c r="H3" s="194"/>
      <c r="I3" s="194"/>
      <c r="J3" s="194"/>
    </row>
    <row r="4" spans="1:10" s="193" customFormat="1" ht="17.399999999999999" customHeight="1">
      <c r="A4" s="342" t="s">
        <v>3</v>
      </c>
      <c r="B4" s="371"/>
      <c r="C4" s="371"/>
      <c r="D4" s="353" t="s">
        <v>256</v>
      </c>
      <c r="E4" s="353"/>
      <c r="F4" s="194"/>
      <c r="G4" s="194"/>
      <c r="H4" s="194"/>
      <c r="I4" s="194"/>
      <c r="J4" s="194"/>
    </row>
    <row r="5" spans="1:10" s="193" customFormat="1" ht="17.399999999999999" customHeight="1">
      <c r="A5" s="342" t="s">
        <v>5</v>
      </c>
      <c r="B5" s="371"/>
      <c r="C5" s="371"/>
      <c r="D5" s="372">
        <v>2023</v>
      </c>
      <c r="E5" s="373"/>
      <c r="F5" s="194"/>
      <c r="G5" s="194"/>
      <c r="H5" s="194"/>
      <c r="I5" s="194"/>
      <c r="J5" s="194"/>
    </row>
    <row r="6" spans="1:10" s="193" customFormat="1" ht="20.25" customHeight="1">
      <c r="A6" s="241"/>
      <c r="B6" s="242"/>
      <c r="D6" s="243"/>
      <c r="E6" s="244"/>
      <c r="F6" s="194"/>
      <c r="G6" s="194"/>
      <c r="H6" s="194"/>
      <c r="I6" s="194"/>
      <c r="J6" s="194"/>
    </row>
    <row r="7" spans="1:10" s="193" customFormat="1" ht="21" customHeight="1" thickBot="1">
      <c r="A7" s="365" t="s">
        <v>8</v>
      </c>
      <c r="B7" s="366"/>
      <c r="C7" s="366"/>
      <c r="D7" s="245"/>
      <c r="E7" s="246"/>
      <c r="F7" s="246"/>
      <c r="G7" s="246"/>
      <c r="H7" s="246"/>
      <c r="I7" s="246"/>
      <c r="J7" s="246"/>
    </row>
    <row r="8" spans="1:10" s="251" customFormat="1" ht="23.25" customHeight="1">
      <c r="A8" s="367" t="s">
        <v>532</v>
      </c>
      <c r="B8" s="367"/>
      <c r="C8" s="367"/>
      <c r="D8" s="247" t="s">
        <v>138</v>
      </c>
      <c r="E8" s="248" t="s">
        <v>138</v>
      </c>
      <c r="F8" s="249" t="s">
        <v>139</v>
      </c>
      <c r="G8" s="250" t="s">
        <v>139</v>
      </c>
      <c r="H8" s="249" t="s">
        <v>140</v>
      </c>
      <c r="I8" s="250"/>
      <c r="J8" s="249"/>
    </row>
    <row r="9" spans="1:10" s="251" customFormat="1" ht="23.25" customHeight="1" thickBot="1">
      <c r="A9" s="368" t="s">
        <v>533</v>
      </c>
      <c r="B9" s="368"/>
      <c r="C9" s="368"/>
      <c r="D9" s="252" t="s">
        <v>141</v>
      </c>
      <c r="E9" s="253" t="s">
        <v>142</v>
      </c>
      <c r="F9" s="252" t="s">
        <v>143</v>
      </c>
      <c r="G9" s="253" t="s">
        <v>144</v>
      </c>
      <c r="H9" s="252" t="s">
        <v>145</v>
      </c>
      <c r="I9" s="253"/>
      <c r="J9" s="252"/>
    </row>
    <row r="10" spans="1:10" s="251" customFormat="1" ht="23.25" customHeight="1" thickTop="1">
      <c r="A10" s="367" t="s">
        <v>534</v>
      </c>
      <c r="B10" s="367"/>
      <c r="C10" s="254" t="s">
        <v>156</v>
      </c>
      <c r="D10" s="255" t="s">
        <v>257</v>
      </c>
      <c r="E10" s="256" t="s">
        <v>257</v>
      </c>
      <c r="F10" s="255" t="s">
        <v>257</v>
      </c>
      <c r="G10" s="256" t="s">
        <v>257</v>
      </c>
      <c r="H10" s="255" t="s">
        <v>257</v>
      </c>
      <c r="I10" s="256"/>
      <c r="J10" s="255"/>
    </row>
    <row r="11" spans="1:10" s="251" customFormat="1" ht="23.25" customHeight="1">
      <c r="A11" s="358"/>
      <c r="B11" s="358"/>
      <c r="C11" s="254" t="s">
        <v>146</v>
      </c>
      <c r="D11" s="257" t="s">
        <v>128</v>
      </c>
      <c r="E11" s="258" t="s">
        <v>128</v>
      </c>
      <c r="F11" s="257" t="s">
        <v>133</v>
      </c>
      <c r="G11" s="258" t="s">
        <v>133</v>
      </c>
      <c r="H11" s="257" t="s">
        <v>128</v>
      </c>
      <c r="I11" s="258"/>
      <c r="J11" s="257"/>
    </row>
    <row r="12" spans="1:10" s="251" customFormat="1" ht="23.25" customHeight="1">
      <c r="A12" s="369" t="s">
        <v>580</v>
      </c>
      <c r="B12" s="360" t="s">
        <v>551</v>
      </c>
      <c r="C12" s="361"/>
      <c r="D12" s="259" t="s">
        <v>137</v>
      </c>
      <c r="E12" s="260" t="s">
        <v>137</v>
      </c>
      <c r="F12" s="259" t="s">
        <v>129</v>
      </c>
      <c r="G12" s="260" t="s">
        <v>137</v>
      </c>
      <c r="H12" s="259" t="s">
        <v>137</v>
      </c>
      <c r="I12" s="260"/>
      <c r="J12" s="259"/>
    </row>
    <row r="13" spans="1:10" s="251" customFormat="1" ht="23.25" customHeight="1">
      <c r="A13" s="359"/>
      <c r="B13" s="362" t="s">
        <v>581</v>
      </c>
      <c r="C13" s="261" t="s">
        <v>248</v>
      </c>
      <c r="D13" s="262"/>
      <c r="E13" s="263"/>
      <c r="F13" s="264"/>
      <c r="G13" s="263"/>
      <c r="H13" s="262"/>
      <c r="I13" s="263"/>
      <c r="J13" s="262"/>
    </row>
    <row r="14" spans="1:10" s="251" customFormat="1" ht="23.25" customHeight="1">
      <c r="A14" s="359"/>
      <c r="B14" s="363"/>
      <c r="C14" s="265" t="s">
        <v>249</v>
      </c>
      <c r="D14" s="262"/>
      <c r="E14" s="263"/>
      <c r="F14" s="264"/>
      <c r="G14" s="263" t="s">
        <v>130</v>
      </c>
      <c r="H14" s="262" t="s">
        <v>130</v>
      </c>
      <c r="I14" s="263"/>
      <c r="J14" s="262"/>
    </row>
    <row r="15" spans="1:10" s="251" customFormat="1" ht="23.25" customHeight="1">
      <c r="A15" s="359"/>
      <c r="B15" s="364"/>
      <c r="C15" s="266" t="s">
        <v>250</v>
      </c>
      <c r="D15" s="267" t="s">
        <v>130</v>
      </c>
      <c r="E15" s="268" t="s">
        <v>130</v>
      </c>
      <c r="F15" s="269"/>
      <c r="G15" s="268" t="s">
        <v>130</v>
      </c>
      <c r="H15" s="267" t="s">
        <v>130</v>
      </c>
      <c r="I15" s="268"/>
      <c r="J15" s="267"/>
    </row>
    <row r="16" spans="1:10" s="251" customFormat="1" ht="23.25" customHeight="1">
      <c r="A16" s="359"/>
      <c r="B16" s="357" t="s">
        <v>13</v>
      </c>
      <c r="C16" s="357"/>
      <c r="D16" s="270" t="s">
        <v>129</v>
      </c>
      <c r="E16" s="211" t="s">
        <v>493</v>
      </c>
      <c r="F16" s="197"/>
      <c r="G16" s="211" t="s">
        <v>262</v>
      </c>
      <c r="H16" s="270" t="s">
        <v>262</v>
      </c>
      <c r="I16" s="211"/>
      <c r="J16" s="270"/>
    </row>
    <row r="17" spans="1:10" s="251" customFormat="1" ht="23.25" customHeight="1">
      <c r="A17" s="359"/>
      <c r="B17" s="357" t="s">
        <v>251</v>
      </c>
      <c r="C17" s="357"/>
      <c r="D17" s="270" t="s">
        <v>258</v>
      </c>
      <c r="E17" s="211" t="s">
        <v>494</v>
      </c>
      <c r="F17" s="197"/>
      <c r="G17" s="211" t="s">
        <v>258</v>
      </c>
      <c r="H17" s="270" t="s">
        <v>134</v>
      </c>
      <c r="I17" s="211"/>
      <c r="J17" s="270"/>
    </row>
    <row r="18" spans="1:10" s="251" customFormat="1" ht="23.25" customHeight="1">
      <c r="A18" s="359"/>
      <c r="B18" s="357" t="s">
        <v>14</v>
      </c>
      <c r="C18" s="357"/>
      <c r="D18" s="270" t="s">
        <v>259</v>
      </c>
      <c r="E18" s="271" t="s">
        <v>495</v>
      </c>
      <c r="F18" s="197"/>
      <c r="G18" s="211" t="s">
        <v>259</v>
      </c>
      <c r="H18" s="270" t="s">
        <v>260</v>
      </c>
      <c r="I18" s="211"/>
      <c r="J18" s="270"/>
    </row>
    <row r="19" spans="1:10" s="251" customFormat="1" ht="23.25" customHeight="1">
      <c r="A19" s="370"/>
      <c r="B19" s="357" t="s">
        <v>153</v>
      </c>
      <c r="C19" s="357"/>
      <c r="D19" s="270" t="s">
        <v>152</v>
      </c>
      <c r="E19" s="211" t="s">
        <v>129</v>
      </c>
      <c r="F19" s="197"/>
      <c r="G19" s="211" t="s">
        <v>152</v>
      </c>
      <c r="H19" s="270" t="s">
        <v>152</v>
      </c>
      <c r="I19" s="211"/>
      <c r="J19" s="270"/>
    </row>
    <row r="20" spans="1:10" s="251" customFormat="1" ht="23.25" customHeight="1">
      <c r="A20" s="359" t="s">
        <v>582</v>
      </c>
      <c r="B20" s="360" t="s">
        <v>552</v>
      </c>
      <c r="C20" s="361"/>
      <c r="D20" s="259" t="s">
        <v>137</v>
      </c>
      <c r="E20" s="260" t="s">
        <v>137</v>
      </c>
      <c r="F20" s="259" t="s">
        <v>137</v>
      </c>
      <c r="G20" s="260" t="s">
        <v>129</v>
      </c>
      <c r="H20" s="259" t="s">
        <v>137</v>
      </c>
      <c r="I20" s="260"/>
      <c r="J20" s="259"/>
    </row>
    <row r="21" spans="1:10" s="251" customFormat="1" ht="23.25" customHeight="1">
      <c r="A21" s="359"/>
      <c r="B21" s="362" t="s">
        <v>583</v>
      </c>
      <c r="C21" s="265" t="s">
        <v>10</v>
      </c>
      <c r="D21" s="262" t="s">
        <v>130</v>
      </c>
      <c r="E21" s="263"/>
      <c r="F21" s="262" t="s">
        <v>130</v>
      </c>
      <c r="G21" s="264"/>
      <c r="H21" s="262" t="s">
        <v>130</v>
      </c>
      <c r="I21" s="263"/>
      <c r="J21" s="262"/>
    </row>
    <row r="22" spans="1:10" s="251" customFormat="1" ht="23.25" customHeight="1">
      <c r="A22" s="359"/>
      <c r="B22" s="363"/>
      <c r="C22" s="265" t="s">
        <v>17</v>
      </c>
      <c r="D22" s="262"/>
      <c r="E22" s="263" t="s">
        <v>130</v>
      </c>
      <c r="F22" s="262"/>
      <c r="G22" s="264"/>
      <c r="H22" s="262"/>
      <c r="I22" s="263"/>
      <c r="J22" s="262"/>
    </row>
    <row r="23" spans="1:10" s="251" customFormat="1" ht="23.25" customHeight="1">
      <c r="A23" s="359"/>
      <c r="B23" s="363"/>
      <c r="C23" s="265" t="s">
        <v>263</v>
      </c>
      <c r="D23" s="262"/>
      <c r="E23" s="263" t="s">
        <v>130</v>
      </c>
      <c r="F23" s="262"/>
      <c r="G23" s="264"/>
      <c r="H23" s="262"/>
      <c r="I23" s="263"/>
      <c r="J23" s="262"/>
    </row>
    <row r="24" spans="1:10" s="251" customFormat="1" ht="23.25" customHeight="1">
      <c r="A24" s="359"/>
      <c r="B24" s="363"/>
      <c r="C24" s="265" t="s">
        <v>264</v>
      </c>
      <c r="D24" s="262" t="s">
        <v>130</v>
      </c>
      <c r="E24" s="263"/>
      <c r="F24" s="262" t="s">
        <v>130</v>
      </c>
      <c r="G24" s="264"/>
      <c r="H24" s="262"/>
      <c r="I24" s="263"/>
      <c r="J24" s="262"/>
    </row>
    <row r="25" spans="1:10" s="251" customFormat="1" ht="23.25" customHeight="1">
      <c r="A25" s="359"/>
      <c r="B25" s="364"/>
      <c r="C25" s="266" t="s">
        <v>11</v>
      </c>
      <c r="D25" s="267"/>
      <c r="E25" s="268" t="s">
        <v>500</v>
      </c>
      <c r="F25" s="267"/>
      <c r="G25" s="269"/>
      <c r="H25" s="267"/>
      <c r="I25" s="268"/>
      <c r="J25" s="267"/>
    </row>
    <row r="26" spans="1:10" s="251" customFormat="1" ht="23.25" customHeight="1">
      <c r="A26" s="359"/>
      <c r="B26" s="357" t="s">
        <v>16</v>
      </c>
      <c r="C26" s="357"/>
      <c r="D26" s="270" t="s">
        <v>129</v>
      </c>
      <c r="E26" s="211" t="s">
        <v>129</v>
      </c>
      <c r="F26" s="270" t="s">
        <v>496</v>
      </c>
      <c r="G26" s="197"/>
      <c r="H26" s="270" t="s">
        <v>135</v>
      </c>
      <c r="I26" s="211"/>
      <c r="J26" s="270"/>
    </row>
    <row r="27" spans="1:10" s="251" customFormat="1" ht="23.25" customHeight="1">
      <c r="A27" s="359"/>
      <c r="B27" s="357" t="s">
        <v>266</v>
      </c>
      <c r="C27" s="357"/>
      <c r="D27" s="270" t="s">
        <v>261</v>
      </c>
      <c r="E27" s="211" t="s">
        <v>261</v>
      </c>
      <c r="F27" s="270" t="s">
        <v>494</v>
      </c>
      <c r="G27" s="197"/>
      <c r="H27" s="270" t="s">
        <v>134</v>
      </c>
      <c r="I27" s="211"/>
      <c r="J27" s="270"/>
    </row>
    <row r="28" spans="1:10" s="251" customFormat="1" ht="23.25" customHeight="1">
      <c r="A28" s="359"/>
      <c r="B28" s="357" t="s">
        <v>252</v>
      </c>
      <c r="C28" s="357"/>
      <c r="D28" s="270" t="s">
        <v>131</v>
      </c>
      <c r="E28" s="211" t="s">
        <v>498</v>
      </c>
      <c r="F28" s="270" t="s">
        <v>497</v>
      </c>
      <c r="G28" s="197"/>
      <c r="H28" s="270" t="s">
        <v>136</v>
      </c>
      <c r="I28" s="211"/>
      <c r="J28" s="270"/>
    </row>
    <row r="29" spans="1:10" s="251" customFormat="1" ht="27.75" customHeight="1">
      <c r="A29" s="359"/>
      <c r="B29" s="357" t="s">
        <v>154</v>
      </c>
      <c r="C29" s="357"/>
      <c r="D29" s="270" t="s">
        <v>152</v>
      </c>
      <c r="E29" s="211" t="s">
        <v>152</v>
      </c>
      <c r="F29" s="270" t="s">
        <v>152</v>
      </c>
      <c r="G29" s="197"/>
      <c r="H29" s="270" t="s">
        <v>129</v>
      </c>
      <c r="I29" s="211"/>
      <c r="J29" s="270"/>
    </row>
    <row r="30" spans="1:10" s="251" customFormat="1" ht="34.799999999999997" customHeight="1">
      <c r="A30" s="355" t="s">
        <v>535</v>
      </c>
      <c r="B30" s="357" t="s">
        <v>15</v>
      </c>
      <c r="C30" s="357"/>
      <c r="D30" s="270" t="s">
        <v>129</v>
      </c>
      <c r="E30" s="211" t="s">
        <v>129</v>
      </c>
      <c r="F30" s="270" t="s">
        <v>499</v>
      </c>
      <c r="G30" s="211" t="s">
        <v>129</v>
      </c>
      <c r="H30" s="270" t="s">
        <v>137</v>
      </c>
      <c r="I30" s="211"/>
      <c r="J30" s="270"/>
    </row>
    <row r="31" spans="1:10" s="251" customFormat="1" ht="34.799999999999997" customHeight="1">
      <c r="A31" s="356"/>
      <c r="B31" s="357" t="s">
        <v>265</v>
      </c>
      <c r="C31" s="357"/>
      <c r="D31" s="270" t="s">
        <v>132</v>
      </c>
      <c r="E31" s="211" t="s">
        <v>132</v>
      </c>
      <c r="F31" s="270" t="s">
        <v>132</v>
      </c>
      <c r="G31" s="211" t="s">
        <v>584</v>
      </c>
      <c r="H31" s="270" t="s">
        <v>132</v>
      </c>
      <c r="I31" s="211"/>
      <c r="J31" s="270"/>
    </row>
    <row r="32" spans="1:10" s="251" customFormat="1" ht="108.75" customHeight="1">
      <c r="A32" s="358" t="s">
        <v>2</v>
      </c>
      <c r="B32" s="358"/>
      <c r="C32" s="358"/>
      <c r="D32" s="272" t="s">
        <v>19</v>
      </c>
      <c r="E32" s="273"/>
      <c r="F32" s="272"/>
      <c r="G32" s="273"/>
      <c r="H32" s="272"/>
      <c r="I32" s="273"/>
      <c r="J32" s="272"/>
    </row>
  </sheetData>
  <sheetProtection sheet="1"/>
  <mergeCells count="28">
    <mergeCell ref="A3:C3"/>
    <mergeCell ref="D3:E3"/>
    <mergeCell ref="A4:C4"/>
    <mergeCell ref="D4:E4"/>
    <mergeCell ref="A5:C5"/>
    <mergeCell ref="D5:E5"/>
    <mergeCell ref="A7:C7"/>
    <mergeCell ref="A8:C8"/>
    <mergeCell ref="A9:C9"/>
    <mergeCell ref="A10:B11"/>
    <mergeCell ref="A12:A19"/>
    <mergeCell ref="B12:C12"/>
    <mergeCell ref="B13:B15"/>
    <mergeCell ref="B16:C16"/>
    <mergeCell ref="B17:C17"/>
    <mergeCell ref="B18:C18"/>
    <mergeCell ref="A30:A31"/>
    <mergeCell ref="B30:C30"/>
    <mergeCell ref="B31:C31"/>
    <mergeCell ref="A32:C32"/>
    <mergeCell ref="B19:C19"/>
    <mergeCell ref="A20:A29"/>
    <mergeCell ref="B20:C20"/>
    <mergeCell ref="B21:B25"/>
    <mergeCell ref="B26:C26"/>
    <mergeCell ref="B27:C27"/>
    <mergeCell ref="B28:C28"/>
    <mergeCell ref="B29:C29"/>
  </mergeCells>
  <phoneticPr fontId="3"/>
  <dataValidations count="2">
    <dataValidation errorStyle="warning" allowBlank="1" showInputMessage="1" errorTitle="調査方法は？" error="「定点」か「踏査」を入力して下さい。_x000a_定点：区画内の1箇所から区画範囲のホタルをカウント_x000a_踏査：区画内を歩き回りながらホタルをカウント" sqref="D7:E7 D33:E65535"/>
    <dataValidation type="whole" imeMode="halfAlpha" allowBlank="1" showErrorMessage="1" errorTitle="西暦でご入力ください" error="解析に使用するため、西暦４桁の数字（2019,2020など）でご入力ください" sqref="D5:E5">
      <formula1>1900</formula1>
      <formula2>9999</formula2>
    </dataValidation>
  </dataValidations>
  <pageMargins left="0.44" right="0.42" top="0.45" bottom="0.63" header="0.33" footer="0.51200000000000001"/>
  <pageSetup paperSize="9" scale="9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K23"/>
  <sheetViews>
    <sheetView showGridLines="0" workbookViewId="0">
      <selection sqref="A1:J1"/>
    </sheetView>
  </sheetViews>
  <sheetFormatPr defaultColWidth="8.89453125" defaultRowHeight="12.9"/>
  <cols>
    <col min="1" max="1" width="17.68359375" style="32" customWidth="1"/>
    <col min="2" max="2" width="20.5234375" style="32" customWidth="1"/>
    <col min="3" max="3" width="18.89453125" style="32" customWidth="1"/>
    <col min="4" max="5" width="23.89453125" style="32" customWidth="1"/>
    <col min="6" max="6" width="6.7890625" style="32" customWidth="1"/>
    <col min="7" max="7" width="14" style="32" customWidth="1"/>
    <col min="8" max="8" width="16.7890625" style="32" customWidth="1"/>
    <col min="9" max="9" width="1.41796875" style="32" customWidth="1"/>
    <col min="10" max="10" width="20.20703125" style="32" customWidth="1"/>
    <col min="11" max="11" width="3.3125" style="282" hidden="1" customWidth="1"/>
    <col min="12" max="16384" width="8.89453125" style="32"/>
  </cols>
  <sheetData>
    <row r="1" spans="1:11" ht="20.7">
      <c r="A1" s="374" t="s">
        <v>590</v>
      </c>
      <c r="B1" s="374"/>
      <c r="C1" s="374"/>
      <c r="D1" s="374"/>
      <c r="E1" s="374"/>
      <c r="F1" s="374"/>
      <c r="G1" s="374"/>
      <c r="H1" s="374"/>
      <c r="I1" s="374"/>
      <c r="J1" s="374"/>
      <c r="K1" s="278"/>
    </row>
    <row r="2" spans="1:11" ht="21.6" customHeight="1">
      <c r="A2" s="31" t="s">
        <v>525</v>
      </c>
      <c r="K2" s="278"/>
    </row>
    <row r="3" spans="1:11" ht="19.5" customHeight="1">
      <c r="A3" s="33" t="s">
        <v>526</v>
      </c>
      <c r="B3" s="34"/>
      <c r="C3" s="60" t="str">
        <f>IF($B$3="", "→サイト番号を入力してください", IF(ISNA(B4), "→サイト番号を正しくご入力ください", ""))</f>
        <v>→サイト番号を入力してください</v>
      </c>
      <c r="E3" s="385" t="s">
        <v>522</v>
      </c>
      <c r="F3" s="37"/>
      <c r="G3" s="38" t="s">
        <v>328</v>
      </c>
      <c r="H3" s="38" t="s">
        <v>530</v>
      </c>
      <c r="K3" s="278"/>
    </row>
    <row r="4" spans="1:11" ht="19.5" customHeight="1">
      <c r="A4" s="35" t="s">
        <v>3</v>
      </c>
      <c r="B4" s="379" t="str">
        <f>IFERROR(VLOOKUP($B$3,sitelist!A:B,2,FALSE),"")</f>
        <v/>
      </c>
      <c r="C4" s="380"/>
      <c r="E4" s="385"/>
      <c r="F4" s="39" t="s">
        <v>516</v>
      </c>
      <c r="G4" s="40" t="str">
        <f>IF(AND(B3="",B5="",C8=""),"×未入力",IF(AND(B3&lt;&gt;"",B5&lt;&gt;"",C8&lt;&gt;""),"○完了","△入力中"))</f>
        <v>×未入力</v>
      </c>
      <c r="H4" s="40" t="str">
        <f>IF(K7=0,"×未入力",IF(K7&gt;0,"○完了"))</f>
        <v>×未入力</v>
      </c>
      <c r="K4" s="279"/>
    </row>
    <row r="5" spans="1:11" ht="19.5" customHeight="1">
      <c r="A5" s="33" t="s">
        <v>527</v>
      </c>
      <c r="B5" s="36"/>
      <c r="C5" s="61" t="str">
        <f>IF($B$5="","→調査年を入力してください","")</f>
        <v>→調査年を入力してください</v>
      </c>
      <c r="K5" s="280"/>
    </row>
    <row r="6" spans="1:11" ht="13.2" customHeight="1" thickBot="1">
      <c r="A6" s="56"/>
      <c r="B6" s="57"/>
      <c r="J6" s="41"/>
      <c r="K6" s="278"/>
    </row>
    <row r="7" spans="1:11" ht="39" customHeight="1">
      <c r="A7" s="375" t="s">
        <v>327</v>
      </c>
      <c r="B7" s="376"/>
      <c r="C7" s="58" t="s">
        <v>529</v>
      </c>
      <c r="D7" s="375" t="s">
        <v>329</v>
      </c>
      <c r="E7" s="381"/>
      <c r="F7" s="381"/>
      <c r="G7" s="376"/>
      <c r="H7" s="58" t="s">
        <v>330</v>
      </c>
      <c r="J7" s="386" t="s">
        <v>528</v>
      </c>
      <c r="K7" s="281">
        <f>COUNTA(J9:J23)</f>
        <v>0</v>
      </c>
    </row>
    <row r="8" spans="1:11" ht="92.7" customHeight="1" thickBot="1">
      <c r="A8" s="377" t="s">
        <v>331</v>
      </c>
      <c r="B8" s="378"/>
      <c r="C8" s="42"/>
      <c r="D8" s="382"/>
      <c r="E8" s="383"/>
      <c r="F8" s="383"/>
      <c r="G8" s="384"/>
      <c r="H8" s="59"/>
      <c r="J8" s="387"/>
      <c r="K8" s="278" t="s">
        <v>20</v>
      </c>
    </row>
    <row r="9" spans="1:11" ht="45" customHeight="1">
      <c r="J9" s="49"/>
      <c r="K9" s="278" t="str">
        <f t="shared" ref="K9:K19" si="0">IF($J9="","-",$J9)</f>
        <v>-</v>
      </c>
    </row>
    <row r="10" spans="1:11" ht="45" customHeight="1">
      <c r="J10" s="49"/>
      <c r="K10" s="278" t="str">
        <f t="shared" si="0"/>
        <v>-</v>
      </c>
    </row>
    <row r="11" spans="1:11" ht="45" customHeight="1">
      <c r="J11" s="49"/>
      <c r="K11" s="278" t="str">
        <f t="shared" si="0"/>
        <v>-</v>
      </c>
    </row>
    <row r="12" spans="1:11" ht="45" customHeight="1">
      <c r="J12" s="49"/>
      <c r="K12" s="278" t="str">
        <f t="shared" si="0"/>
        <v>-</v>
      </c>
    </row>
    <row r="13" spans="1:11" ht="45" customHeight="1">
      <c r="J13" s="49"/>
      <c r="K13" s="278" t="str">
        <f t="shared" si="0"/>
        <v>-</v>
      </c>
    </row>
    <row r="14" spans="1:11" ht="45" customHeight="1">
      <c r="J14" s="49"/>
      <c r="K14" s="278" t="str">
        <f t="shared" si="0"/>
        <v>-</v>
      </c>
    </row>
    <row r="15" spans="1:11" ht="45" customHeight="1">
      <c r="J15" s="49"/>
      <c r="K15" s="278" t="str">
        <f t="shared" si="0"/>
        <v>-</v>
      </c>
    </row>
    <row r="16" spans="1:11" ht="45" customHeight="1">
      <c r="J16" s="49"/>
      <c r="K16" s="278" t="str">
        <f t="shared" si="0"/>
        <v>-</v>
      </c>
    </row>
    <row r="17" spans="10:11" ht="45" customHeight="1">
      <c r="J17" s="49"/>
      <c r="K17" s="278" t="str">
        <f t="shared" si="0"/>
        <v>-</v>
      </c>
    </row>
    <row r="18" spans="10:11" ht="45" customHeight="1">
      <c r="J18" s="49"/>
      <c r="K18" s="278" t="str">
        <f t="shared" si="0"/>
        <v>-</v>
      </c>
    </row>
    <row r="19" spans="10:11" ht="45" customHeight="1">
      <c r="J19" s="49"/>
      <c r="K19" s="278" t="str">
        <f t="shared" si="0"/>
        <v>-</v>
      </c>
    </row>
    <row r="20" spans="10:11" ht="45" customHeight="1">
      <c r="J20" s="49"/>
      <c r="K20" s="278" t="str">
        <f>IF($J20="","-",$J20)</f>
        <v>-</v>
      </c>
    </row>
    <row r="21" spans="10:11" ht="45" customHeight="1">
      <c r="J21" s="49"/>
      <c r="K21" s="278" t="str">
        <f>IF($J21="","-",$J21)</f>
        <v>-</v>
      </c>
    </row>
    <row r="22" spans="10:11" ht="45" customHeight="1">
      <c r="J22" s="49"/>
      <c r="K22" s="278" t="str">
        <f>IF($J22="","-",$J22)</f>
        <v>-</v>
      </c>
    </row>
    <row r="23" spans="10:11" ht="45" customHeight="1" thickBot="1">
      <c r="J23" s="50"/>
      <c r="K23" s="278" t="str">
        <f>IF($J23="","-",$J23)</f>
        <v>-</v>
      </c>
    </row>
  </sheetData>
  <sheetProtection sheet="1" formatCells="0" formatColumns="0" formatRows="0" insertHyperlinks="0" deleteRows="0" sort="0" autoFilter="0" pivotTables="0"/>
  <mergeCells count="8">
    <mergeCell ref="A1:J1"/>
    <mergeCell ref="A7:B7"/>
    <mergeCell ref="A8:B8"/>
    <mergeCell ref="B4:C4"/>
    <mergeCell ref="D7:G7"/>
    <mergeCell ref="D8:G8"/>
    <mergeCell ref="E3:E4"/>
    <mergeCell ref="J7:J8"/>
  </mergeCells>
  <phoneticPr fontId="3"/>
  <conditionalFormatting sqref="B5">
    <cfRule type="expression" dxfId="59" priority="4">
      <formula>AND($B$5="",COUNTA($B$3,$C$8)&gt;0)</formula>
    </cfRule>
  </conditionalFormatting>
  <conditionalFormatting sqref="B3">
    <cfRule type="expression" dxfId="58" priority="1">
      <formula>AND($B$3="",COUNTA($B$5,$C$8)&gt;0)</formula>
    </cfRule>
  </conditionalFormatting>
  <conditionalFormatting sqref="C8">
    <cfRule type="expression" dxfId="57" priority="5">
      <formula>AND($C$8="",COUNTA($B$3,$B$5)&gt;0)</formula>
    </cfRule>
  </conditionalFormatting>
  <conditionalFormatting sqref="D8:G8">
    <cfRule type="expression" dxfId="56" priority="6">
      <formula>AND($C$8="有",$D$8="")</formula>
    </cfRule>
  </conditionalFormatting>
  <conditionalFormatting sqref="J9">
    <cfRule type="expression" dxfId="55" priority="2">
      <formula>AND($B$3&lt;&gt;"",$J$9="")</formula>
    </cfRule>
  </conditionalFormatting>
  <dataValidations count="4">
    <dataValidation type="list" errorStyle="warning" allowBlank="1" showInputMessage="1" showErrorMessage="1" errorTitle="入力エラー" error="区間名には半角で「A」「B」などのアルファベットを使用することをお勧めします。" sqref="J9:J23">
      <formula1>"A,B,C,D,E,F,G,H,I,J,K,L,M,N,O"</formula1>
    </dataValidation>
    <dataValidation type="list" errorStyle="warning" imeMode="off" allowBlank="1" showInputMessage="1" showErrorMessage="1" errorTitle="サイト番号を正しくご入力ください" error="大文字で半角英字の「C」もしくは「S」と、_x000a_半角数字３桁でのご入力をお願いいたします_x000a_例）C070, S509など_x000a__x000a_下のキャンセルを押してから、再度ご入力をお願いします" sqref="B3">
      <formula1>SiteID</formula1>
    </dataValidation>
    <dataValidation type="whole" imeMode="halfAlpha" allowBlank="1" showInputMessage="1" showErrorMessage="1" errorTitle="西暦でご入力ください" error="解析に使用するため、西暦４桁の数字（2019,2020など）でご入力ください" sqref="B5">
      <formula1>1900</formula1>
      <formula2>9999</formula2>
    </dataValidation>
    <dataValidation type="list" allowBlank="1" showInputMessage="1" showErrorMessage="1" sqref="C8">
      <formula1>"有,無"</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U231"/>
  <sheetViews>
    <sheetView showGridLines="0" zoomScaleNormal="100" workbookViewId="0"/>
  </sheetViews>
  <sheetFormatPr defaultColWidth="9" defaultRowHeight="12.9"/>
  <cols>
    <col min="1" max="2" width="7.1015625" style="100" customWidth="1"/>
    <col min="3" max="3" width="9.7890625" style="100" customWidth="1"/>
    <col min="4" max="4" width="21" style="100" customWidth="1"/>
    <col min="5" max="12" width="10" style="100" customWidth="1"/>
    <col min="13" max="13" width="36.3125" style="100" customWidth="1"/>
    <col min="14" max="14" width="6" style="300" hidden="1" customWidth="1"/>
    <col min="15" max="16" width="3.41796875" style="301" hidden="1" customWidth="1"/>
    <col min="17" max="16384" width="9" style="101"/>
  </cols>
  <sheetData>
    <row r="1" spans="1:21" s="64" customFormat="1" ht="26.25" customHeight="1">
      <c r="A1" s="62" t="s">
        <v>591</v>
      </c>
      <c r="B1" s="62"/>
      <c r="C1" s="62"/>
      <c r="D1" s="62"/>
      <c r="E1" s="62"/>
      <c r="F1" s="62"/>
      <c r="G1" s="62"/>
      <c r="H1" s="62"/>
      <c r="I1" s="63"/>
      <c r="J1" s="63"/>
      <c r="K1" s="63"/>
      <c r="L1" s="63"/>
      <c r="M1" s="63"/>
      <c r="N1" s="283"/>
      <c r="O1" s="284"/>
      <c r="P1" s="284"/>
    </row>
    <row r="2" spans="1:21" s="64" customFormat="1" ht="34.200000000000003" customHeight="1">
      <c r="A2" s="388" t="s">
        <v>518</v>
      </c>
      <c r="B2" s="388"/>
      <c r="C2" s="388"/>
      <c r="D2" s="388"/>
      <c r="E2" s="65"/>
      <c r="F2" s="63"/>
      <c r="G2" s="63"/>
      <c r="H2" s="63"/>
      <c r="I2" s="63"/>
      <c r="J2" s="63"/>
      <c r="K2" s="63"/>
      <c r="L2" s="63"/>
      <c r="M2" s="63"/>
      <c r="N2" s="283"/>
      <c r="O2" s="284"/>
      <c r="P2" s="284"/>
    </row>
    <row r="3" spans="1:21" s="67" customFormat="1" ht="19.2" customHeight="1">
      <c r="A3" s="393" t="s">
        <v>21</v>
      </c>
      <c r="B3" s="394"/>
      <c r="C3" s="353" t="str">
        <f>IF(特徴的な変化!B3&lt;&gt;"",特徴的な変化!B3,"")</f>
        <v/>
      </c>
      <c r="D3" s="353"/>
      <c r="E3" s="167" t="str">
        <f>IF(特徴的な変化!B3="","→先に「特徴的な変化」シートの入力をお願いします！","")</f>
        <v>→先に「特徴的な変化」シートの入力をお願いします！</v>
      </c>
      <c r="F3" s="66"/>
      <c r="G3" s="66"/>
      <c r="H3" s="66"/>
      <c r="N3" s="283"/>
      <c r="O3" s="284"/>
      <c r="P3" s="284"/>
    </row>
    <row r="4" spans="1:21" s="67" customFormat="1" ht="19.2" customHeight="1">
      <c r="A4" s="393" t="s">
        <v>3</v>
      </c>
      <c r="B4" s="394"/>
      <c r="C4" s="353" t="str">
        <f>IF(特徴的な変化!B4&lt;&gt;"",特徴的な変化!B4,"")</f>
        <v/>
      </c>
      <c r="D4" s="353"/>
      <c r="E4" s="68"/>
      <c r="F4" s="66"/>
      <c r="G4" s="66"/>
      <c r="H4" s="66"/>
      <c r="N4" s="283"/>
      <c r="O4" s="284"/>
      <c r="P4" s="284"/>
    </row>
    <row r="5" spans="1:21" s="67" customFormat="1" ht="19.2" customHeight="1">
      <c r="A5" s="395" t="s">
        <v>531</v>
      </c>
      <c r="B5" s="395"/>
      <c r="C5" s="396"/>
      <c r="D5" s="396"/>
      <c r="E5" s="68"/>
      <c r="H5" s="400" t="s">
        <v>522</v>
      </c>
      <c r="I5" s="37"/>
      <c r="J5" s="69" t="s">
        <v>518</v>
      </c>
      <c r="K5" s="171" t="s">
        <v>519</v>
      </c>
      <c r="L5" s="389" t="s">
        <v>538</v>
      </c>
      <c r="M5" s="389"/>
      <c r="N5" s="283"/>
      <c r="O5" s="284"/>
      <c r="P5" s="284"/>
    </row>
    <row r="6" spans="1:21" s="66" customFormat="1" ht="19.2" customHeight="1">
      <c r="A6" s="395" t="s">
        <v>5</v>
      </c>
      <c r="B6" s="395"/>
      <c r="C6" s="347" t="str">
        <f>IF(特徴的な変化!B5="","",特徴的な変化!B5)</f>
        <v/>
      </c>
      <c r="D6" s="347"/>
      <c r="E6" s="68"/>
      <c r="H6" s="401"/>
      <c r="I6" s="39" t="s">
        <v>516</v>
      </c>
      <c r="J6" s="28" t="str">
        <f>IF(C5=0,"×未入力",IF(COUNTBLANK(C3:C6)=0,"○完了","△入力中"))</f>
        <v>×未入力</v>
      </c>
      <c r="K6" s="28" t="str">
        <f>IF(COUNTA(A11:B25)=0,"×未入力",IF(O10=0,"○完了","△入力中"))</f>
        <v>×未入力</v>
      </c>
      <c r="L6" s="348" t="str">
        <f>IF(COUNTA(A31:I31)=0,"×未入力",IF(P30=0,"○完了","△入力中"))</f>
        <v>×未入力</v>
      </c>
      <c r="M6" s="348"/>
      <c r="N6" s="285"/>
      <c r="O6" s="286"/>
      <c r="P6" s="286"/>
      <c r="Q6" s="70"/>
      <c r="R6" s="70"/>
      <c r="S6" s="70"/>
      <c r="T6" s="71"/>
      <c r="U6" s="71"/>
    </row>
    <row r="7" spans="1:21" s="67" customFormat="1" ht="29.4" customHeight="1">
      <c r="A7" s="72"/>
      <c r="B7" s="72"/>
      <c r="C7" s="73"/>
      <c r="D7" s="74"/>
      <c r="E7" s="74"/>
      <c r="F7" s="73"/>
      <c r="G7" s="73"/>
      <c r="H7" s="73"/>
      <c r="I7" s="73"/>
      <c r="J7" s="73"/>
      <c r="K7" s="73"/>
      <c r="L7" s="68"/>
      <c r="M7" s="68"/>
      <c r="N7" s="287"/>
      <c r="O7" s="288"/>
      <c r="P7" s="288"/>
      <c r="Q7" s="71"/>
      <c r="R7" s="71"/>
      <c r="S7" s="71"/>
      <c r="T7" s="71"/>
      <c r="U7" s="71"/>
    </row>
    <row r="8" spans="1:21" s="67" customFormat="1" ht="20.25" customHeight="1">
      <c r="A8" s="397" t="s">
        <v>18</v>
      </c>
      <c r="B8" s="397"/>
      <c r="C8" s="75"/>
      <c r="D8" s="76"/>
      <c r="E8" s="77"/>
      <c r="F8" s="78"/>
      <c r="G8" s="76"/>
      <c r="H8" s="76"/>
      <c r="I8" s="76"/>
      <c r="J8" s="76"/>
      <c r="K8" s="76"/>
      <c r="L8" s="76"/>
      <c r="M8" s="76"/>
      <c r="N8" s="284"/>
      <c r="O8" s="284"/>
      <c r="P8" s="284"/>
    </row>
    <row r="9" spans="1:21" s="67" customFormat="1" ht="20.25" customHeight="1">
      <c r="A9" s="403" t="s">
        <v>540</v>
      </c>
      <c r="B9" s="403"/>
      <c r="C9" s="414" t="s">
        <v>541</v>
      </c>
      <c r="D9" s="414" t="s">
        <v>127</v>
      </c>
      <c r="E9" s="414" t="s">
        <v>542</v>
      </c>
      <c r="F9" s="414" t="s">
        <v>543</v>
      </c>
      <c r="G9" s="403" t="s">
        <v>0</v>
      </c>
      <c r="H9" s="403"/>
      <c r="I9" s="403" t="s">
        <v>6</v>
      </c>
      <c r="J9" s="403"/>
      <c r="K9" s="403" t="s">
        <v>1</v>
      </c>
      <c r="L9" s="403"/>
      <c r="M9" s="413" t="s">
        <v>155</v>
      </c>
      <c r="N9" s="289" t="s">
        <v>548</v>
      </c>
      <c r="O9" s="289" t="s">
        <v>549</v>
      </c>
      <c r="P9" s="284"/>
    </row>
    <row r="10" spans="1:21" s="67" customFormat="1" ht="20.25" customHeight="1">
      <c r="A10" s="169" t="s">
        <v>120</v>
      </c>
      <c r="B10" s="169" t="s">
        <v>121</v>
      </c>
      <c r="C10" s="415"/>
      <c r="D10" s="415"/>
      <c r="E10" s="415"/>
      <c r="F10" s="415"/>
      <c r="G10" s="170" t="s">
        <v>544</v>
      </c>
      <c r="H10" s="79" t="s">
        <v>122</v>
      </c>
      <c r="I10" s="170" t="s">
        <v>544</v>
      </c>
      <c r="J10" s="79" t="s">
        <v>122</v>
      </c>
      <c r="K10" s="170" t="s">
        <v>544</v>
      </c>
      <c r="L10" s="79" t="s">
        <v>122</v>
      </c>
      <c r="M10" s="403"/>
      <c r="N10" s="290">
        <f>IF(OR(A11="",B11=""),0,COUNTA(N11:N25)-COUNTIF(N11:N25,"-"))</f>
        <v>0</v>
      </c>
      <c r="O10" s="291">
        <f>COUNTIF(O11:O25,"1")</f>
        <v>0</v>
      </c>
      <c r="P10" s="284"/>
    </row>
    <row r="11" spans="1:21" s="67" customFormat="1" ht="15.75" customHeight="1">
      <c r="A11" s="80"/>
      <c r="B11" s="80"/>
      <c r="C11" s="81"/>
      <c r="D11" s="82"/>
      <c r="E11" s="83"/>
      <c r="F11" s="84"/>
      <c r="G11" s="84"/>
      <c r="H11" s="84"/>
      <c r="I11" s="81"/>
      <c r="J11" s="81"/>
      <c r="K11" s="81"/>
      <c r="L11" s="81"/>
      <c r="M11" s="85"/>
      <c r="N11" s="292" t="str">
        <f>IF(AND($C$6&lt;&gt;"",COUNTA(A11:B11)=2),DATE($C$6,A11,B11),"-")</f>
        <v>-</v>
      </c>
      <c r="O11" s="293" t="str">
        <f>IF(COUNTA(A11:M11)=0,"",IF(COUNTA(A11:C11,E11:G11,I11,K11)=8,0,1))</f>
        <v/>
      </c>
      <c r="P11" s="284"/>
      <c r="Q11" s="302" t="str">
        <f>IF(AND(G11="雨",H11="雨"),"→この調査は解析には使用できません（雨天時はホタルが出現しないため、雨天以外の日時に調査お願いいたします）","")</f>
        <v/>
      </c>
    </row>
    <row r="12" spans="1:21" s="67" customFormat="1" ht="15.75" customHeight="1">
      <c r="A12" s="86"/>
      <c r="B12" s="86"/>
      <c r="C12" s="87"/>
      <c r="D12" s="88"/>
      <c r="E12" s="83"/>
      <c r="F12" s="84"/>
      <c r="G12" s="84"/>
      <c r="H12" s="84"/>
      <c r="I12" s="81"/>
      <c r="J12" s="81"/>
      <c r="K12" s="81"/>
      <c r="L12" s="81"/>
      <c r="M12" s="85"/>
      <c r="N12" s="292" t="str">
        <f t="shared" ref="N12:N25" si="0">IF(AND($C$6&lt;&gt;"",COUNTA(A12:B12)=2),DATE($C$6,A12,B12),"-")</f>
        <v>-</v>
      </c>
      <c r="O12" s="293" t="str">
        <f t="shared" ref="O12:O25" si="1">IF(COUNTA(A12:M12)=0,"",IF(COUNTA(A12:C12,E12:G12,I12,K12)=8,0,1))</f>
        <v/>
      </c>
      <c r="P12" s="284"/>
      <c r="Q12" s="302" t="str">
        <f t="shared" ref="Q12:Q25" si="2">IF(AND(G12="雨",H12="雨"),"→この調査は解析には使用できません（雨天時はホタルが出現しないため、雨天以外の日時に調査お願いいたします）","")</f>
        <v/>
      </c>
    </row>
    <row r="13" spans="1:21" s="67" customFormat="1" ht="15.75" customHeight="1">
      <c r="A13" s="86"/>
      <c r="B13" s="86"/>
      <c r="C13" s="87"/>
      <c r="D13" s="88"/>
      <c r="E13" s="83"/>
      <c r="F13" s="84"/>
      <c r="G13" s="84"/>
      <c r="H13" s="84"/>
      <c r="I13" s="81"/>
      <c r="J13" s="81"/>
      <c r="K13" s="81"/>
      <c r="L13" s="81"/>
      <c r="M13" s="85"/>
      <c r="N13" s="292" t="str">
        <f t="shared" si="0"/>
        <v>-</v>
      </c>
      <c r="O13" s="293" t="str">
        <f t="shared" si="1"/>
        <v/>
      </c>
      <c r="P13" s="284"/>
      <c r="Q13" s="302" t="str">
        <f t="shared" si="2"/>
        <v/>
      </c>
    </row>
    <row r="14" spans="1:21" s="67" customFormat="1" ht="15.75" customHeight="1">
      <c r="A14" s="86"/>
      <c r="B14" s="86"/>
      <c r="C14" s="87"/>
      <c r="D14" s="88"/>
      <c r="E14" s="83"/>
      <c r="F14" s="84"/>
      <c r="G14" s="84"/>
      <c r="H14" s="84"/>
      <c r="I14" s="81"/>
      <c r="J14" s="81"/>
      <c r="K14" s="81"/>
      <c r="L14" s="81"/>
      <c r="M14" s="85"/>
      <c r="N14" s="292" t="str">
        <f t="shared" si="0"/>
        <v>-</v>
      </c>
      <c r="O14" s="293" t="str">
        <f t="shared" si="1"/>
        <v/>
      </c>
      <c r="P14" s="284"/>
      <c r="Q14" s="302" t="str">
        <f t="shared" si="2"/>
        <v/>
      </c>
    </row>
    <row r="15" spans="1:21" s="67" customFormat="1" ht="15.75" customHeight="1">
      <c r="A15" s="86"/>
      <c r="B15" s="86"/>
      <c r="C15" s="87"/>
      <c r="D15" s="88"/>
      <c r="E15" s="83"/>
      <c r="F15" s="84"/>
      <c r="G15" s="84"/>
      <c r="H15" s="84"/>
      <c r="I15" s="81"/>
      <c r="J15" s="81"/>
      <c r="K15" s="81"/>
      <c r="L15" s="81"/>
      <c r="M15" s="85"/>
      <c r="N15" s="292" t="str">
        <f t="shared" si="0"/>
        <v>-</v>
      </c>
      <c r="O15" s="293" t="str">
        <f t="shared" si="1"/>
        <v/>
      </c>
      <c r="P15" s="284"/>
      <c r="Q15" s="302" t="str">
        <f t="shared" si="2"/>
        <v/>
      </c>
    </row>
    <row r="16" spans="1:21" s="67" customFormat="1" ht="15.75" customHeight="1">
      <c r="A16" s="86"/>
      <c r="B16" s="86"/>
      <c r="C16" s="87"/>
      <c r="D16" s="88"/>
      <c r="E16" s="83"/>
      <c r="F16" s="84"/>
      <c r="G16" s="84"/>
      <c r="H16" s="84"/>
      <c r="I16" s="81"/>
      <c r="J16" s="81"/>
      <c r="K16" s="81"/>
      <c r="L16" s="81"/>
      <c r="M16" s="85"/>
      <c r="N16" s="292" t="str">
        <f t="shared" si="0"/>
        <v>-</v>
      </c>
      <c r="O16" s="293" t="str">
        <f t="shared" si="1"/>
        <v/>
      </c>
      <c r="P16" s="284"/>
      <c r="Q16" s="302" t="str">
        <f t="shared" si="2"/>
        <v/>
      </c>
    </row>
    <row r="17" spans="1:17" s="67" customFormat="1" ht="15.75" customHeight="1">
      <c r="A17" s="86"/>
      <c r="B17" s="86"/>
      <c r="C17" s="87"/>
      <c r="D17" s="88"/>
      <c r="E17" s="83"/>
      <c r="F17" s="84"/>
      <c r="G17" s="84"/>
      <c r="H17" s="84"/>
      <c r="I17" s="81"/>
      <c r="J17" s="81"/>
      <c r="K17" s="81"/>
      <c r="L17" s="81"/>
      <c r="M17" s="85"/>
      <c r="N17" s="292" t="str">
        <f t="shared" si="0"/>
        <v>-</v>
      </c>
      <c r="O17" s="293" t="str">
        <f t="shared" si="1"/>
        <v/>
      </c>
      <c r="P17" s="284"/>
      <c r="Q17" s="302" t="str">
        <f t="shared" si="2"/>
        <v/>
      </c>
    </row>
    <row r="18" spans="1:17" s="67" customFormat="1" ht="15.75" customHeight="1">
      <c r="A18" s="86"/>
      <c r="B18" s="86"/>
      <c r="C18" s="87"/>
      <c r="D18" s="88"/>
      <c r="E18" s="83"/>
      <c r="F18" s="84"/>
      <c r="G18" s="84"/>
      <c r="H18" s="84"/>
      <c r="I18" s="81"/>
      <c r="J18" s="81"/>
      <c r="K18" s="81"/>
      <c r="L18" s="81"/>
      <c r="M18" s="85"/>
      <c r="N18" s="292" t="str">
        <f t="shared" si="0"/>
        <v>-</v>
      </c>
      <c r="O18" s="293" t="str">
        <f t="shared" si="1"/>
        <v/>
      </c>
      <c r="P18" s="284"/>
      <c r="Q18" s="302" t="str">
        <f t="shared" si="2"/>
        <v/>
      </c>
    </row>
    <row r="19" spans="1:17" s="67" customFormat="1" ht="15.75" customHeight="1">
      <c r="A19" s="86"/>
      <c r="B19" s="86"/>
      <c r="C19" s="87"/>
      <c r="D19" s="88"/>
      <c r="E19" s="83"/>
      <c r="F19" s="84"/>
      <c r="G19" s="84"/>
      <c r="H19" s="84"/>
      <c r="I19" s="81"/>
      <c r="J19" s="81"/>
      <c r="K19" s="81"/>
      <c r="L19" s="81"/>
      <c r="M19" s="85"/>
      <c r="N19" s="292" t="str">
        <f t="shared" si="0"/>
        <v>-</v>
      </c>
      <c r="O19" s="293" t="str">
        <f t="shared" si="1"/>
        <v/>
      </c>
      <c r="P19" s="284"/>
      <c r="Q19" s="302" t="str">
        <f t="shared" si="2"/>
        <v/>
      </c>
    </row>
    <row r="20" spans="1:17" s="67" customFormat="1" ht="15.75" customHeight="1">
      <c r="A20" s="86"/>
      <c r="B20" s="86"/>
      <c r="C20" s="87"/>
      <c r="D20" s="88"/>
      <c r="E20" s="83"/>
      <c r="F20" s="84"/>
      <c r="G20" s="84"/>
      <c r="H20" s="84"/>
      <c r="I20" s="81"/>
      <c r="J20" s="81"/>
      <c r="K20" s="81"/>
      <c r="L20" s="81"/>
      <c r="M20" s="85"/>
      <c r="N20" s="292" t="str">
        <f t="shared" si="0"/>
        <v>-</v>
      </c>
      <c r="O20" s="293" t="str">
        <f t="shared" si="1"/>
        <v/>
      </c>
      <c r="P20" s="284"/>
      <c r="Q20" s="302" t="str">
        <f t="shared" si="2"/>
        <v/>
      </c>
    </row>
    <row r="21" spans="1:17" s="67" customFormat="1" ht="15.75" customHeight="1">
      <c r="A21" s="86"/>
      <c r="B21" s="86"/>
      <c r="C21" s="87"/>
      <c r="D21" s="88"/>
      <c r="E21" s="83"/>
      <c r="F21" s="84"/>
      <c r="G21" s="84"/>
      <c r="H21" s="84"/>
      <c r="I21" s="81"/>
      <c r="J21" s="81"/>
      <c r="K21" s="81"/>
      <c r="L21" s="81"/>
      <c r="M21" s="85"/>
      <c r="N21" s="292" t="str">
        <f t="shared" si="0"/>
        <v>-</v>
      </c>
      <c r="O21" s="293" t="str">
        <f t="shared" si="1"/>
        <v/>
      </c>
      <c r="P21" s="284"/>
      <c r="Q21" s="302" t="str">
        <f t="shared" si="2"/>
        <v/>
      </c>
    </row>
    <row r="22" spans="1:17" s="67" customFormat="1" ht="15.75" customHeight="1">
      <c r="A22" s="86"/>
      <c r="B22" s="86"/>
      <c r="C22" s="87"/>
      <c r="D22" s="88"/>
      <c r="E22" s="83"/>
      <c r="F22" s="84"/>
      <c r="G22" s="84"/>
      <c r="H22" s="84"/>
      <c r="I22" s="81"/>
      <c r="J22" s="81"/>
      <c r="K22" s="81"/>
      <c r="L22" s="81"/>
      <c r="M22" s="85"/>
      <c r="N22" s="292" t="str">
        <f t="shared" si="0"/>
        <v>-</v>
      </c>
      <c r="O22" s="293" t="str">
        <f t="shared" si="1"/>
        <v/>
      </c>
      <c r="P22" s="284"/>
      <c r="Q22" s="302" t="str">
        <f t="shared" si="2"/>
        <v/>
      </c>
    </row>
    <row r="23" spans="1:17" s="67" customFormat="1" ht="15.75" customHeight="1">
      <c r="A23" s="86"/>
      <c r="B23" s="86"/>
      <c r="C23" s="87"/>
      <c r="D23" s="88"/>
      <c r="E23" s="83"/>
      <c r="F23" s="84"/>
      <c r="G23" s="84"/>
      <c r="H23" s="84"/>
      <c r="I23" s="81"/>
      <c r="J23" s="81"/>
      <c r="K23" s="81"/>
      <c r="L23" s="81"/>
      <c r="M23" s="85"/>
      <c r="N23" s="292" t="str">
        <f t="shared" si="0"/>
        <v>-</v>
      </c>
      <c r="O23" s="293" t="str">
        <f t="shared" si="1"/>
        <v/>
      </c>
      <c r="P23" s="284"/>
      <c r="Q23" s="302" t="str">
        <f t="shared" si="2"/>
        <v/>
      </c>
    </row>
    <row r="24" spans="1:17" s="67" customFormat="1" ht="15.75" customHeight="1">
      <c r="A24" s="86"/>
      <c r="B24" s="86"/>
      <c r="C24" s="87"/>
      <c r="D24" s="88"/>
      <c r="E24" s="83"/>
      <c r="F24" s="84"/>
      <c r="G24" s="84"/>
      <c r="H24" s="84"/>
      <c r="I24" s="81"/>
      <c r="J24" s="81"/>
      <c r="K24" s="81"/>
      <c r="L24" s="81"/>
      <c r="M24" s="85"/>
      <c r="N24" s="292" t="str">
        <f t="shared" si="0"/>
        <v>-</v>
      </c>
      <c r="O24" s="293" t="str">
        <f t="shared" si="1"/>
        <v/>
      </c>
      <c r="P24" s="284"/>
      <c r="Q24" s="302" t="str">
        <f t="shared" si="2"/>
        <v/>
      </c>
    </row>
    <row r="25" spans="1:17" s="67" customFormat="1" ht="15.75" customHeight="1">
      <c r="A25" s="86"/>
      <c r="B25" s="86"/>
      <c r="C25" s="87"/>
      <c r="D25" s="88"/>
      <c r="E25" s="83"/>
      <c r="F25" s="84"/>
      <c r="G25" s="84"/>
      <c r="H25" s="84"/>
      <c r="I25" s="81"/>
      <c r="J25" s="81"/>
      <c r="K25" s="81"/>
      <c r="L25" s="81"/>
      <c r="M25" s="85"/>
      <c r="N25" s="292" t="str">
        <f t="shared" si="0"/>
        <v>-</v>
      </c>
      <c r="O25" s="293" t="str">
        <f t="shared" si="1"/>
        <v/>
      </c>
      <c r="P25" s="284"/>
      <c r="Q25" s="302" t="str">
        <f t="shared" si="2"/>
        <v/>
      </c>
    </row>
    <row r="26" spans="1:17" s="67" customFormat="1" ht="63.6" customHeight="1">
      <c r="A26" s="89"/>
      <c r="B26" s="90"/>
      <c r="C26" s="91"/>
      <c r="D26" s="90"/>
      <c r="E26" s="92"/>
      <c r="F26" s="91"/>
      <c r="G26" s="91"/>
      <c r="H26" s="91"/>
      <c r="I26" s="91"/>
      <c r="J26" s="91"/>
      <c r="K26" s="91"/>
      <c r="L26" s="91"/>
      <c r="M26" s="91"/>
      <c r="N26" s="294"/>
      <c r="O26" s="293"/>
      <c r="P26" s="284"/>
    </row>
    <row r="27" spans="1:17" s="67" customFormat="1" ht="21.6" customHeight="1">
      <c r="A27" s="102" t="str">
        <f>IF(特徴的な変化!K7=0,"→先に「特徴的な変化」シートへ地区名をご入力ください 【こちらをクリック→",IF(N10=0,"→先に上記の「調査条件」に調査年月日をご入力ください 【こちらをクリック→",IF(AND($N$30=0,$O$30=0),"",IF($N$10&gt;$N$30,"→調査条件に入力したすべての調査年月日について結果を入力してください",IF(特徴的な変化!$K$7&gt;$O$30,"→環境条件に入力したすべての地区名について結果を入力してください","")))))</f>
        <v>→先に「特徴的な変化」シートへ地区名をご入力ください 【こちらをクリック→</v>
      </c>
      <c r="B27" s="90"/>
      <c r="C27" s="91"/>
      <c r="D27" s="90"/>
      <c r="E27" s="92"/>
      <c r="F27" s="91"/>
      <c r="G27" s="51" t="str">
        <f>IF(特徴的な変化!K7=0,HYPERLINK("#特徴的な変化!J7","地区名を入力"),IF('入力フォーム（Ⅰ個体数）'!N10=0,HYPERLINK("#'入力フォーム（Ⅰ個体数）'!A9","調査月日を入力"),""))</f>
        <v>地区名を入力</v>
      </c>
      <c r="I27" s="91"/>
      <c r="J27" s="91"/>
      <c r="K27" s="91"/>
      <c r="L27" s="91"/>
      <c r="M27" s="91"/>
      <c r="N27" s="294"/>
      <c r="O27" s="293"/>
      <c r="P27" s="284"/>
    </row>
    <row r="28" spans="1:17" s="71" customFormat="1" ht="22.5" customHeight="1">
      <c r="A28" s="93" t="s">
        <v>4</v>
      </c>
      <c r="B28" s="93"/>
      <c r="C28" s="94"/>
      <c r="D28" s="94"/>
      <c r="E28" s="94"/>
      <c r="F28" s="94"/>
      <c r="G28" s="94"/>
      <c r="H28" s="94"/>
      <c r="I28" s="94"/>
      <c r="J28" s="94"/>
      <c r="K28" s="94"/>
      <c r="L28" s="94"/>
      <c r="M28" s="94"/>
      <c r="N28" s="285"/>
      <c r="O28" s="286"/>
      <c r="P28" s="288"/>
    </row>
    <row r="29" spans="1:17" s="71" customFormat="1" ht="13.5" customHeight="1">
      <c r="A29" s="416" t="s">
        <v>545</v>
      </c>
      <c r="B29" s="417"/>
      <c r="C29" s="403" t="s">
        <v>532</v>
      </c>
      <c r="D29" s="403" t="s">
        <v>533</v>
      </c>
      <c r="E29" s="405" t="s">
        <v>546</v>
      </c>
      <c r="F29" s="402" t="s">
        <v>547</v>
      </c>
      <c r="G29" s="402"/>
      <c r="H29" s="402"/>
      <c r="I29" s="402"/>
      <c r="J29" s="407" t="s">
        <v>2</v>
      </c>
      <c r="K29" s="408"/>
      <c r="L29" s="408"/>
      <c r="M29" s="409"/>
      <c r="N29" s="289" t="s">
        <v>548</v>
      </c>
      <c r="O29" s="295" t="s">
        <v>550</v>
      </c>
      <c r="P29" s="289" t="s">
        <v>549</v>
      </c>
    </row>
    <row r="30" spans="1:17" s="71" customFormat="1" ht="30.6" customHeight="1">
      <c r="A30" s="418"/>
      <c r="B30" s="419"/>
      <c r="C30" s="404"/>
      <c r="D30" s="404"/>
      <c r="E30" s="406"/>
      <c r="F30" s="95" t="s">
        <v>125</v>
      </c>
      <c r="G30" s="95" t="s">
        <v>12</v>
      </c>
      <c r="H30" s="96" t="s">
        <v>123</v>
      </c>
      <c r="I30" s="96" t="s">
        <v>124</v>
      </c>
      <c r="J30" s="410"/>
      <c r="K30" s="411"/>
      <c r="L30" s="411"/>
      <c r="M30" s="412"/>
      <c r="N30" s="296">
        <f>IF(A31="",0,ROUND(SUMPRODUCT(1/COUNTIF($N$31:$N$231,$N$31:$N$231)),0)-1)</f>
        <v>0</v>
      </c>
      <c r="O30" s="297">
        <f>IF(C31="",0,ROUND(SUMPRODUCT(1/COUNTIF($O$31:$O$231,$O$31:$O$231)),0)-1)</f>
        <v>0</v>
      </c>
      <c r="P30" s="296">
        <f>COUNTIF($P$31:$P$231,1)</f>
        <v>0</v>
      </c>
    </row>
    <row r="31" spans="1:17" s="71" customFormat="1" ht="14.4" customHeight="1">
      <c r="A31" s="398"/>
      <c r="B31" s="399"/>
      <c r="C31" s="97"/>
      <c r="D31" s="97"/>
      <c r="E31" s="83"/>
      <c r="F31" s="98"/>
      <c r="G31" s="98"/>
      <c r="H31" s="99"/>
      <c r="I31" s="99"/>
      <c r="J31" s="390"/>
      <c r="K31" s="391"/>
      <c r="L31" s="391"/>
      <c r="M31" s="392"/>
      <c r="N31" s="298" t="str">
        <f>IF(OR(A31="",A31="-"),"",A31)</f>
        <v/>
      </c>
      <c r="O31" s="298" t="str">
        <f>IF(OR(C31="",C31="-"),"",C31)</f>
        <v/>
      </c>
      <c r="P31" s="299" t="str">
        <f>IF(COUNTA(A31:I31)=0,"",IF(AND(COUNTA(A31:E31)=4,COUNTA(F31:I31)&gt;0),0,1))</f>
        <v/>
      </c>
    </row>
    <row r="32" spans="1:17" s="71" customFormat="1" ht="14.4" customHeight="1">
      <c r="A32" s="398"/>
      <c r="B32" s="399"/>
      <c r="C32" s="97"/>
      <c r="D32" s="97"/>
      <c r="E32" s="83"/>
      <c r="F32" s="98"/>
      <c r="G32" s="98"/>
      <c r="H32" s="99"/>
      <c r="I32" s="99"/>
      <c r="J32" s="390"/>
      <c r="K32" s="391"/>
      <c r="L32" s="391"/>
      <c r="M32" s="392"/>
      <c r="N32" s="298" t="str">
        <f t="shared" ref="N32:N95" si="3">IF(OR(A32="",A32="-"),"",A32)</f>
        <v/>
      </c>
      <c r="O32" s="298" t="str">
        <f t="shared" ref="O32:O95" si="4">IF(OR(C32="",C32="-"),"",C32)</f>
        <v/>
      </c>
      <c r="P32" s="299" t="str">
        <f t="shared" ref="P32:P95" si="5">IF(COUNTA(A32:I32)=0,"",IF(AND(COUNTA(A32:E32)=4,COUNTA(F32:I32)&gt;0),0,1))</f>
        <v/>
      </c>
    </row>
    <row r="33" spans="1:16" s="71" customFormat="1" ht="14.4" customHeight="1">
      <c r="A33" s="398"/>
      <c r="B33" s="399"/>
      <c r="C33" s="97"/>
      <c r="D33" s="97"/>
      <c r="E33" s="83"/>
      <c r="F33" s="98"/>
      <c r="G33" s="98"/>
      <c r="H33" s="99"/>
      <c r="I33" s="99"/>
      <c r="J33" s="390"/>
      <c r="K33" s="391"/>
      <c r="L33" s="391"/>
      <c r="M33" s="392"/>
      <c r="N33" s="298" t="str">
        <f t="shared" si="3"/>
        <v/>
      </c>
      <c r="O33" s="298" t="str">
        <f t="shared" si="4"/>
        <v/>
      </c>
      <c r="P33" s="299" t="str">
        <f t="shared" si="5"/>
        <v/>
      </c>
    </row>
    <row r="34" spans="1:16" s="71" customFormat="1" ht="14.4" customHeight="1">
      <c r="A34" s="398"/>
      <c r="B34" s="399"/>
      <c r="C34" s="97"/>
      <c r="D34" s="97"/>
      <c r="E34" s="83"/>
      <c r="F34" s="98"/>
      <c r="G34" s="98"/>
      <c r="H34" s="99"/>
      <c r="I34" s="99"/>
      <c r="J34" s="390"/>
      <c r="K34" s="391"/>
      <c r="L34" s="391"/>
      <c r="M34" s="392"/>
      <c r="N34" s="298" t="str">
        <f t="shared" si="3"/>
        <v/>
      </c>
      <c r="O34" s="298" t="str">
        <f t="shared" si="4"/>
        <v/>
      </c>
      <c r="P34" s="299" t="str">
        <f t="shared" si="5"/>
        <v/>
      </c>
    </row>
    <row r="35" spans="1:16" s="71" customFormat="1" ht="14.4" customHeight="1">
      <c r="A35" s="398"/>
      <c r="B35" s="399"/>
      <c r="C35" s="97"/>
      <c r="D35" s="97"/>
      <c r="E35" s="83"/>
      <c r="F35" s="98"/>
      <c r="G35" s="98"/>
      <c r="H35" s="99"/>
      <c r="I35" s="99"/>
      <c r="J35" s="390"/>
      <c r="K35" s="391"/>
      <c r="L35" s="391"/>
      <c r="M35" s="392"/>
      <c r="N35" s="298" t="str">
        <f t="shared" si="3"/>
        <v/>
      </c>
      <c r="O35" s="298" t="str">
        <f t="shared" si="4"/>
        <v/>
      </c>
      <c r="P35" s="299" t="str">
        <f t="shared" si="5"/>
        <v/>
      </c>
    </row>
    <row r="36" spans="1:16" s="71" customFormat="1" ht="14.4" customHeight="1">
      <c r="A36" s="398"/>
      <c r="B36" s="399"/>
      <c r="C36" s="97"/>
      <c r="D36" s="97"/>
      <c r="E36" s="83"/>
      <c r="F36" s="98"/>
      <c r="G36" s="98"/>
      <c r="H36" s="99"/>
      <c r="I36" s="99"/>
      <c r="J36" s="390"/>
      <c r="K36" s="391"/>
      <c r="L36" s="391"/>
      <c r="M36" s="392"/>
      <c r="N36" s="298" t="str">
        <f t="shared" si="3"/>
        <v/>
      </c>
      <c r="O36" s="298" t="str">
        <f t="shared" si="4"/>
        <v/>
      </c>
      <c r="P36" s="299" t="str">
        <f t="shared" si="5"/>
        <v/>
      </c>
    </row>
    <row r="37" spans="1:16" s="71" customFormat="1" ht="14.4" customHeight="1">
      <c r="A37" s="398"/>
      <c r="B37" s="399"/>
      <c r="C37" s="97"/>
      <c r="D37" s="97"/>
      <c r="E37" s="83"/>
      <c r="F37" s="98"/>
      <c r="G37" s="98"/>
      <c r="H37" s="99"/>
      <c r="I37" s="99"/>
      <c r="J37" s="390"/>
      <c r="K37" s="391"/>
      <c r="L37" s="391"/>
      <c r="M37" s="392"/>
      <c r="N37" s="298" t="str">
        <f t="shared" si="3"/>
        <v/>
      </c>
      <c r="O37" s="298" t="str">
        <f t="shared" si="4"/>
        <v/>
      </c>
      <c r="P37" s="299" t="str">
        <f t="shared" si="5"/>
        <v/>
      </c>
    </row>
    <row r="38" spans="1:16" s="71" customFormat="1" ht="14.4" customHeight="1">
      <c r="A38" s="398"/>
      <c r="B38" s="399"/>
      <c r="C38" s="97"/>
      <c r="D38" s="97"/>
      <c r="E38" s="83"/>
      <c r="F38" s="98"/>
      <c r="G38" s="98"/>
      <c r="H38" s="99"/>
      <c r="I38" s="99"/>
      <c r="J38" s="390"/>
      <c r="K38" s="391"/>
      <c r="L38" s="391"/>
      <c r="M38" s="392"/>
      <c r="N38" s="298" t="str">
        <f t="shared" si="3"/>
        <v/>
      </c>
      <c r="O38" s="298" t="str">
        <f t="shared" si="4"/>
        <v/>
      </c>
      <c r="P38" s="299" t="str">
        <f t="shared" si="5"/>
        <v/>
      </c>
    </row>
    <row r="39" spans="1:16" s="71" customFormat="1" ht="14.4" customHeight="1">
      <c r="A39" s="398"/>
      <c r="B39" s="399"/>
      <c r="C39" s="97"/>
      <c r="D39" s="97"/>
      <c r="E39" s="83"/>
      <c r="F39" s="98"/>
      <c r="G39" s="98"/>
      <c r="H39" s="99"/>
      <c r="I39" s="99"/>
      <c r="J39" s="390"/>
      <c r="K39" s="391"/>
      <c r="L39" s="391"/>
      <c r="M39" s="392"/>
      <c r="N39" s="298" t="str">
        <f t="shared" si="3"/>
        <v/>
      </c>
      <c r="O39" s="298" t="str">
        <f t="shared" si="4"/>
        <v/>
      </c>
      <c r="P39" s="299" t="str">
        <f t="shared" si="5"/>
        <v/>
      </c>
    </row>
    <row r="40" spans="1:16" s="71" customFormat="1" ht="14.4" customHeight="1">
      <c r="A40" s="398"/>
      <c r="B40" s="399"/>
      <c r="C40" s="97"/>
      <c r="D40" s="97"/>
      <c r="E40" s="83"/>
      <c r="F40" s="98"/>
      <c r="G40" s="98"/>
      <c r="H40" s="99"/>
      <c r="I40" s="99"/>
      <c r="J40" s="390"/>
      <c r="K40" s="391"/>
      <c r="L40" s="391"/>
      <c r="M40" s="392"/>
      <c r="N40" s="298" t="str">
        <f t="shared" si="3"/>
        <v/>
      </c>
      <c r="O40" s="298" t="str">
        <f t="shared" si="4"/>
        <v/>
      </c>
      <c r="P40" s="299" t="str">
        <f t="shared" si="5"/>
        <v/>
      </c>
    </row>
    <row r="41" spans="1:16" s="71" customFormat="1" ht="14.4" customHeight="1">
      <c r="A41" s="398"/>
      <c r="B41" s="399"/>
      <c r="C41" s="97"/>
      <c r="D41" s="97"/>
      <c r="E41" s="83"/>
      <c r="F41" s="98"/>
      <c r="G41" s="98"/>
      <c r="H41" s="99"/>
      <c r="I41" s="99"/>
      <c r="J41" s="390"/>
      <c r="K41" s="391"/>
      <c r="L41" s="391"/>
      <c r="M41" s="392"/>
      <c r="N41" s="298" t="str">
        <f t="shared" si="3"/>
        <v/>
      </c>
      <c r="O41" s="298" t="str">
        <f t="shared" si="4"/>
        <v/>
      </c>
      <c r="P41" s="299" t="str">
        <f t="shared" si="5"/>
        <v/>
      </c>
    </row>
    <row r="42" spans="1:16" s="71" customFormat="1" ht="14.4" customHeight="1">
      <c r="A42" s="398"/>
      <c r="B42" s="399"/>
      <c r="C42" s="97"/>
      <c r="D42" s="97"/>
      <c r="E42" s="83"/>
      <c r="F42" s="98"/>
      <c r="G42" s="98"/>
      <c r="H42" s="99"/>
      <c r="I42" s="99"/>
      <c r="J42" s="390"/>
      <c r="K42" s="391"/>
      <c r="L42" s="391"/>
      <c r="M42" s="392"/>
      <c r="N42" s="298" t="str">
        <f t="shared" si="3"/>
        <v/>
      </c>
      <c r="O42" s="298" t="str">
        <f t="shared" si="4"/>
        <v/>
      </c>
      <c r="P42" s="299" t="str">
        <f t="shared" si="5"/>
        <v/>
      </c>
    </row>
    <row r="43" spans="1:16" s="71" customFormat="1" ht="14.4" customHeight="1">
      <c r="A43" s="398"/>
      <c r="B43" s="399"/>
      <c r="C43" s="97"/>
      <c r="D43" s="97"/>
      <c r="E43" s="83"/>
      <c r="F43" s="98"/>
      <c r="G43" s="98"/>
      <c r="H43" s="99"/>
      <c r="I43" s="99"/>
      <c r="J43" s="390"/>
      <c r="K43" s="391"/>
      <c r="L43" s="391"/>
      <c r="M43" s="392"/>
      <c r="N43" s="298" t="str">
        <f t="shared" si="3"/>
        <v/>
      </c>
      <c r="O43" s="298" t="str">
        <f t="shared" si="4"/>
        <v/>
      </c>
      <c r="P43" s="299" t="str">
        <f t="shared" si="5"/>
        <v/>
      </c>
    </row>
    <row r="44" spans="1:16" s="71" customFormat="1" ht="14.4" customHeight="1">
      <c r="A44" s="398"/>
      <c r="B44" s="399"/>
      <c r="C44" s="97"/>
      <c r="D44" s="97"/>
      <c r="E44" s="83"/>
      <c r="F44" s="98"/>
      <c r="G44" s="98"/>
      <c r="H44" s="99"/>
      <c r="I44" s="99"/>
      <c r="J44" s="390"/>
      <c r="K44" s="391"/>
      <c r="L44" s="391"/>
      <c r="M44" s="392"/>
      <c r="N44" s="298" t="str">
        <f t="shared" si="3"/>
        <v/>
      </c>
      <c r="O44" s="298" t="str">
        <f t="shared" si="4"/>
        <v/>
      </c>
      <c r="P44" s="299" t="str">
        <f t="shared" si="5"/>
        <v/>
      </c>
    </row>
    <row r="45" spans="1:16" s="71" customFormat="1" ht="14.4" customHeight="1">
      <c r="A45" s="398"/>
      <c r="B45" s="399"/>
      <c r="C45" s="97"/>
      <c r="D45" s="97"/>
      <c r="E45" s="83"/>
      <c r="F45" s="98"/>
      <c r="G45" s="98"/>
      <c r="H45" s="99"/>
      <c r="I45" s="99"/>
      <c r="J45" s="390"/>
      <c r="K45" s="391"/>
      <c r="L45" s="391"/>
      <c r="M45" s="392"/>
      <c r="N45" s="298" t="str">
        <f t="shared" si="3"/>
        <v/>
      </c>
      <c r="O45" s="298" t="str">
        <f t="shared" si="4"/>
        <v/>
      </c>
      <c r="P45" s="299" t="str">
        <f t="shared" si="5"/>
        <v/>
      </c>
    </row>
    <row r="46" spans="1:16" s="71" customFormat="1" ht="14.4" customHeight="1">
      <c r="A46" s="398"/>
      <c r="B46" s="399"/>
      <c r="C46" s="97"/>
      <c r="D46" s="97"/>
      <c r="E46" s="83"/>
      <c r="F46" s="98"/>
      <c r="G46" s="98"/>
      <c r="H46" s="99"/>
      <c r="I46" s="99"/>
      <c r="J46" s="390"/>
      <c r="K46" s="391"/>
      <c r="L46" s="391"/>
      <c r="M46" s="392"/>
      <c r="N46" s="298" t="str">
        <f t="shared" si="3"/>
        <v/>
      </c>
      <c r="O46" s="298" t="str">
        <f t="shared" si="4"/>
        <v/>
      </c>
      <c r="P46" s="299" t="str">
        <f t="shared" si="5"/>
        <v/>
      </c>
    </row>
    <row r="47" spans="1:16" s="71" customFormat="1" ht="14.4" customHeight="1">
      <c r="A47" s="398"/>
      <c r="B47" s="399"/>
      <c r="C47" s="97"/>
      <c r="D47" s="97"/>
      <c r="E47" s="83"/>
      <c r="F47" s="98"/>
      <c r="G47" s="98"/>
      <c r="H47" s="99"/>
      <c r="I47" s="99"/>
      <c r="J47" s="390"/>
      <c r="K47" s="391"/>
      <c r="L47" s="391"/>
      <c r="M47" s="392"/>
      <c r="N47" s="298" t="str">
        <f t="shared" si="3"/>
        <v/>
      </c>
      <c r="O47" s="298" t="str">
        <f t="shared" si="4"/>
        <v/>
      </c>
      <c r="P47" s="299" t="str">
        <f t="shared" si="5"/>
        <v/>
      </c>
    </row>
    <row r="48" spans="1:16" s="71" customFormat="1" ht="14.4" customHeight="1">
      <c r="A48" s="398"/>
      <c r="B48" s="399"/>
      <c r="C48" s="97"/>
      <c r="D48" s="97"/>
      <c r="E48" s="83"/>
      <c r="F48" s="98"/>
      <c r="G48" s="98"/>
      <c r="H48" s="99"/>
      <c r="I48" s="99"/>
      <c r="J48" s="390"/>
      <c r="K48" s="391"/>
      <c r="L48" s="391"/>
      <c r="M48" s="392"/>
      <c r="N48" s="298" t="str">
        <f t="shared" si="3"/>
        <v/>
      </c>
      <c r="O48" s="298" t="str">
        <f t="shared" si="4"/>
        <v/>
      </c>
      <c r="P48" s="299" t="str">
        <f t="shared" si="5"/>
        <v/>
      </c>
    </row>
    <row r="49" spans="1:16" s="71" customFormat="1" ht="14.4" customHeight="1">
      <c r="A49" s="398"/>
      <c r="B49" s="399"/>
      <c r="C49" s="97"/>
      <c r="D49" s="97"/>
      <c r="E49" s="83"/>
      <c r="F49" s="98"/>
      <c r="G49" s="98"/>
      <c r="H49" s="99"/>
      <c r="I49" s="99"/>
      <c r="J49" s="390"/>
      <c r="K49" s="391"/>
      <c r="L49" s="391"/>
      <c r="M49" s="392"/>
      <c r="N49" s="298" t="str">
        <f t="shared" si="3"/>
        <v/>
      </c>
      <c r="O49" s="298" t="str">
        <f t="shared" si="4"/>
        <v/>
      </c>
      <c r="P49" s="299" t="str">
        <f t="shared" si="5"/>
        <v/>
      </c>
    </row>
    <row r="50" spans="1:16" s="71" customFormat="1" ht="14.4" customHeight="1">
      <c r="A50" s="398"/>
      <c r="B50" s="399"/>
      <c r="C50" s="97"/>
      <c r="D50" s="97"/>
      <c r="E50" s="83"/>
      <c r="F50" s="98"/>
      <c r="G50" s="98"/>
      <c r="H50" s="99"/>
      <c r="I50" s="99"/>
      <c r="J50" s="390"/>
      <c r="K50" s="391"/>
      <c r="L50" s="391"/>
      <c r="M50" s="392"/>
      <c r="N50" s="298" t="str">
        <f t="shared" si="3"/>
        <v/>
      </c>
      <c r="O50" s="298" t="str">
        <f t="shared" si="4"/>
        <v/>
      </c>
      <c r="P50" s="299" t="str">
        <f t="shared" si="5"/>
        <v/>
      </c>
    </row>
    <row r="51" spans="1:16" s="71" customFormat="1" ht="14.4" customHeight="1">
      <c r="A51" s="398"/>
      <c r="B51" s="399"/>
      <c r="C51" s="97"/>
      <c r="D51" s="97"/>
      <c r="E51" s="83"/>
      <c r="F51" s="98"/>
      <c r="G51" s="98"/>
      <c r="H51" s="99"/>
      <c r="I51" s="99"/>
      <c r="J51" s="390"/>
      <c r="K51" s="391"/>
      <c r="L51" s="391"/>
      <c r="M51" s="392"/>
      <c r="N51" s="298" t="str">
        <f t="shared" si="3"/>
        <v/>
      </c>
      <c r="O51" s="298" t="str">
        <f t="shared" si="4"/>
        <v/>
      </c>
      <c r="P51" s="299" t="str">
        <f t="shared" si="5"/>
        <v/>
      </c>
    </row>
    <row r="52" spans="1:16" s="71" customFormat="1" ht="14.4" customHeight="1">
      <c r="A52" s="398"/>
      <c r="B52" s="399"/>
      <c r="C52" s="97"/>
      <c r="D52" s="97"/>
      <c r="E52" s="83"/>
      <c r="F52" s="98"/>
      <c r="G52" s="98"/>
      <c r="H52" s="99"/>
      <c r="I52" s="99"/>
      <c r="J52" s="390"/>
      <c r="K52" s="391"/>
      <c r="L52" s="391"/>
      <c r="M52" s="392"/>
      <c r="N52" s="298" t="str">
        <f t="shared" si="3"/>
        <v/>
      </c>
      <c r="O52" s="298" t="str">
        <f t="shared" si="4"/>
        <v/>
      </c>
      <c r="P52" s="299" t="str">
        <f t="shared" si="5"/>
        <v/>
      </c>
    </row>
    <row r="53" spans="1:16" s="71" customFormat="1" ht="14.4" customHeight="1">
      <c r="A53" s="398"/>
      <c r="B53" s="399"/>
      <c r="C53" s="97"/>
      <c r="D53" s="97"/>
      <c r="E53" s="83"/>
      <c r="F53" s="98"/>
      <c r="G53" s="98"/>
      <c r="H53" s="99"/>
      <c r="I53" s="99"/>
      <c r="J53" s="390"/>
      <c r="K53" s="391"/>
      <c r="L53" s="391"/>
      <c r="M53" s="392"/>
      <c r="N53" s="298" t="str">
        <f t="shared" si="3"/>
        <v/>
      </c>
      <c r="O53" s="298" t="str">
        <f t="shared" si="4"/>
        <v/>
      </c>
      <c r="P53" s="299" t="str">
        <f t="shared" si="5"/>
        <v/>
      </c>
    </row>
    <row r="54" spans="1:16" s="71" customFormat="1" ht="14.4" customHeight="1">
      <c r="A54" s="398"/>
      <c r="B54" s="399"/>
      <c r="C54" s="97"/>
      <c r="D54" s="97"/>
      <c r="E54" s="83"/>
      <c r="F54" s="98"/>
      <c r="G54" s="98"/>
      <c r="H54" s="99"/>
      <c r="I54" s="99"/>
      <c r="J54" s="390"/>
      <c r="K54" s="391"/>
      <c r="L54" s="391"/>
      <c r="M54" s="392"/>
      <c r="N54" s="298" t="str">
        <f t="shared" si="3"/>
        <v/>
      </c>
      <c r="O54" s="298" t="str">
        <f t="shared" si="4"/>
        <v/>
      </c>
      <c r="P54" s="299" t="str">
        <f t="shared" si="5"/>
        <v/>
      </c>
    </row>
    <row r="55" spans="1:16" s="71" customFormat="1" ht="14.4" customHeight="1">
      <c r="A55" s="398"/>
      <c r="B55" s="399"/>
      <c r="C55" s="97"/>
      <c r="D55" s="97"/>
      <c r="E55" s="83"/>
      <c r="F55" s="98"/>
      <c r="G55" s="98"/>
      <c r="H55" s="99"/>
      <c r="I55" s="99"/>
      <c r="J55" s="390"/>
      <c r="K55" s="391"/>
      <c r="L55" s="391"/>
      <c r="M55" s="392"/>
      <c r="N55" s="298" t="str">
        <f t="shared" si="3"/>
        <v/>
      </c>
      <c r="O55" s="298" t="str">
        <f t="shared" si="4"/>
        <v/>
      </c>
      <c r="P55" s="299" t="str">
        <f t="shared" si="5"/>
        <v/>
      </c>
    </row>
    <row r="56" spans="1:16" s="71" customFormat="1" ht="14.4" customHeight="1">
      <c r="A56" s="398"/>
      <c r="B56" s="399"/>
      <c r="C56" s="97"/>
      <c r="D56" s="97"/>
      <c r="E56" s="83"/>
      <c r="F56" s="98"/>
      <c r="G56" s="98"/>
      <c r="H56" s="99"/>
      <c r="I56" s="99"/>
      <c r="J56" s="390"/>
      <c r="K56" s="391"/>
      <c r="L56" s="391"/>
      <c r="M56" s="392"/>
      <c r="N56" s="298" t="str">
        <f t="shared" si="3"/>
        <v/>
      </c>
      <c r="O56" s="298" t="str">
        <f t="shared" si="4"/>
        <v/>
      </c>
      <c r="P56" s="299" t="str">
        <f t="shared" si="5"/>
        <v/>
      </c>
    </row>
    <row r="57" spans="1:16" s="71" customFormat="1" ht="14.4" customHeight="1">
      <c r="A57" s="398"/>
      <c r="B57" s="399"/>
      <c r="C57" s="97"/>
      <c r="D57" s="97"/>
      <c r="E57" s="83"/>
      <c r="F57" s="98"/>
      <c r="G57" s="98"/>
      <c r="H57" s="99"/>
      <c r="I57" s="99"/>
      <c r="J57" s="390"/>
      <c r="K57" s="391"/>
      <c r="L57" s="391"/>
      <c r="M57" s="392"/>
      <c r="N57" s="298" t="str">
        <f t="shared" si="3"/>
        <v/>
      </c>
      <c r="O57" s="298" t="str">
        <f t="shared" si="4"/>
        <v/>
      </c>
      <c r="P57" s="299" t="str">
        <f t="shared" si="5"/>
        <v/>
      </c>
    </row>
    <row r="58" spans="1:16" s="71" customFormat="1" ht="14.4" customHeight="1">
      <c r="A58" s="398"/>
      <c r="B58" s="399"/>
      <c r="C58" s="97"/>
      <c r="D58" s="97"/>
      <c r="E58" s="83"/>
      <c r="F58" s="98"/>
      <c r="G58" s="98"/>
      <c r="H58" s="99"/>
      <c r="I58" s="99"/>
      <c r="J58" s="390"/>
      <c r="K58" s="391"/>
      <c r="L58" s="391"/>
      <c r="M58" s="392"/>
      <c r="N58" s="298" t="str">
        <f t="shared" si="3"/>
        <v/>
      </c>
      <c r="O58" s="298" t="str">
        <f t="shared" si="4"/>
        <v/>
      </c>
      <c r="P58" s="299" t="str">
        <f t="shared" si="5"/>
        <v/>
      </c>
    </row>
    <row r="59" spans="1:16" s="71" customFormat="1" ht="14.4" customHeight="1">
      <c r="A59" s="398"/>
      <c r="B59" s="399"/>
      <c r="C59" s="97"/>
      <c r="D59" s="97"/>
      <c r="E59" s="83"/>
      <c r="F59" s="98"/>
      <c r="G59" s="98"/>
      <c r="H59" s="99"/>
      <c r="I59" s="99"/>
      <c r="J59" s="390"/>
      <c r="K59" s="391"/>
      <c r="L59" s="391"/>
      <c r="M59" s="392"/>
      <c r="N59" s="298" t="str">
        <f t="shared" si="3"/>
        <v/>
      </c>
      <c r="O59" s="298" t="str">
        <f t="shared" si="4"/>
        <v/>
      </c>
      <c r="P59" s="299" t="str">
        <f t="shared" si="5"/>
        <v/>
      </c>
    </row>
    <row r="60" spans="1:16" s="71" customFormat="1" ht="14.4" customHeight="1">
      <c r="A60" s="398"/>
      <c r="B60" s="399"/>
      <c r="C60" s="97"/>
      <c r="D60" s="97"/>
      <c r="E60" s="83"/>
      <c r="F60" s="98"/>
      <c r="G60" s="98"/>
      <c r="H60" s="99"/>
      <c r="I60" s="99"/>
      <c r="J60" s="390"/>
      <c r="K60" s="391"/>
      <c r="L60" s="391"/>
      <c r="M60" s="392"/>
      <c r="N60" s="298" t="str">
        <f t="shared" si="3"/>
        <v/>
      </c>
      <c r="O60" s="298" t="str">
        <f t="shared" si="4"/>
        <v/>
      </c>
      <c r="P60" s="299" t="str">
        <f t="shared" si="5"/>
        <v/>
      </c>
    </row>
    <row r="61" spans="1:16" s="71" customFormat="1" ht="14.4" customHeight="1">
      <c r="A61" s="398"/>
      <c r="B61" s="399"/>
      <c r="C61" s="97"/>
      <c r="D61" s="97"/>
      <c r="E61" s="83"/>
      <c r="F61" s="98"/>
      <c r="G61" s="98"/>
      <c r="H61" s="99"/>
      <c r="I61" s="99"/>
      <c r="J61" s="390"/>
      <c r="K61" s="391"/>
      <c r="L61" s="391"/>
      <c r="M61" s="392"/>
      <c r="N61" s="298" t="str">
        <f t="shared" si="3"/>
        <v/>
      </c>
      <c r="O61" s="298" t="str">
        <f t="shared" si="4"/>
        <v/>
      </c>
      <c r="P61" s="299" t="str">
        <f t="shared" si="5"/>
        <v/>
      </c>
    </row>
    <row r="62" spans="1:16" s="71" customFormat="1" ht="14.4" customHeight="1">
      <c r="A62" s="398"/>
      <c r="B62" s="399"/>
      <c r="C62" s="97"/>
      <c r="D62" s="97"/>
      <c r="E62" s="83"/>
      <c r="F62" s="98"/>
      <c r="G62" s="98"/>
      <c r="H62" s="99"/>
      <c r="I62" s="99"/>
      <c r="J62" s="390"/>
      <c r="K62" s="391"/>
      <c r="L62" s="391"/>
      <c r="M62" s="392"/>
      <c r="N62" s="298" t="str">
        <f t="shared" si="3"/>
        <v/>
      </c>
      <c r="O62" s="298" t="str">
        <f t="shared" si="4"/>
        <v/>
      </c>
      <c r="P62" s="299" t="str">
        <f t="shared" si="5"/>
        <v/>
      </c>
    </row>
    <row r="63" spans="1:16" s="71" customFormat="1" ht="14.4" customHeight="1">
      <c r="A63" s="398"/>
      <c r="B63" s="399"/>
      <c r="C63" s="97"/>
      <c r="D63" s="97"/>
      <c r="E63" s="83"/>
      <c r="F63" s="98"/>
      <c r="G63" s="98"/>
      <c r="H63" s="99"/>
      <c r="I63" s="99"/>
      <c r="J63" s="390"/>
      <c r="K63" s="391"/>
      <c r="L63" s="391"/>
      <c r="M63" s="392"/>
      <c r="N63" s="298" t="str">
        <f t="shared" si="3"/>
        <v/>
      </c>
      <c r="O63" s="298" t="str">
        <f t="shared" si="4"/>
        <v/>
      </c>
      <c r="P63" s="299" t="str">
        <f t="shared" si="5"/>
        <v/>
      </c>
    </row>
    <row r="64" spans="1:16" s="71" customFormat="1" ht="14.4" customHeight="1">
      <c r="A64" s="398"/>
      <c r="B64" s="399"/>
      <c r="C64" s="97"/>
      <c r="D64" s="97"/>
      <c r="E64" s="83"/>
      <c r="F64" s="98"/>
      <c r="G64" s="98"/>
      <c r="H64" s="99"/>
      <c r="I64" s="99"/>
      <c r="J64" s="390"/>
      <c r="K64" s="391"/>
      <c r="L64" s="391"/>
      <c r="M64" s="392"/>
      <c r="N64" s="298" t="str">
        <f t="shared" si="3"/>
        <v/>
      </c>
      <c r="O64" s="298" t="str">
        <f t="shared" si="4"/>
        <v/>
      </c>
      <c r="P64" s="299" t="str">
        <f t="shared" si="5"/>
        <v/>
      </c>
    </row>
    <row r="65" spans="1:16" s="71" customFormat="1" ht="14.4" customHeight="1">
      <c r="A65" s="398"/>
      <c r="B65" s="399"/>
      <c r="C65" s="97"/>
      <c r="D65" s="97"/>
      <c r="E65" s="83"/>
      <c r="F65" s="98"/>
      <c r="G65" s="98"/>
      <c r="H65" s="99"/>
      <c r="I65" s="99"/>
      <c r="J65" s="390"/>
      <c r="K65" s="391"/>
      <c r="L65" s="391"/>
      <c r="M65" s="392"/>
      <c r="N65" s="298" t="str">
        <f t="shared" si="3"/>
        <v/>
      </c>
      <c r="O65" s="298" t="str">
        <f t="shared" si="4"/>
        <v/>
      </c>
      <c r="P65" s="299" t="str">
        <f t="shared" si="5"/>
        <v/>
      </c>
    </row>
    <row r="66" spans="1:16" s="71" customFormat="1" ht="14.4" customHeight="1">
      <c r="A66" s="398"/>
      <c r="B66" s="399"/>
      <c r="C66" s="97"/>
      <c r="D66" s="97"/>
      <c r="E66" s="83"/>
      <c r="F66" s="98"/>
      <c r="G66" s="98"/>
      <c r="H66" s="99"/>
      <c r="I66" s="99"/>
      <c r="J66" s="390"/>
      <c r="K66" s="391"/>
      <c r="L66" s="391"/>
      <c r="M66" s="392"/>
      <c r="N66" s="298" t="str">
        <f t="shared" si="3"/>
        <v/>
      </c>
      <c r="O66" s="298" t="str">
        <f t="shared" si="4"/>
        <v/>
      </c>
      <c r="P66" s="299" t="str">
        <f t="shared" si="5"/>
        <v/>
      </c>
    </row>
    <row r="67" spans="1:16" s="71" customFormat="1" ht="14.4" customHeight="1">
      <c r="A67" s="398"/>
      <c r="B67" s="399"/>
      <c r="C67" s="97"/>
      <c r="D67" s="97"/>
      <c r="E67" s="83"/>
      <c r="F67" s="98"/>
      <c r="G67" s="98"/>
      <c r="H67" s="99"/>
      <c r="I67" s="99"/>
      <c r="J67" s="390"/>
      <c r="K67" s="391"/>
      <c r="L67" s="391"/>
      <c r="M67" s="392"/>
      <c r="N67" s="298" t="str">
        <f t="shared" si="3"/>
        <v/>
      </c>
      <c r="O67" s="298" t="str">
        <f t="shared" si="4"/>
        <v/>
      </c>
      <c r="P67" s="299" t="str">
        <f t="shared" si="5"/>
        <v/>
      </c>
    </row>
    <row r="68" spans="1:16" s="71" customFormat="1" ht="14.4" customHeight="1">
      <c r="A68" s="398"/>
      <c r="B68" s="399"/>
      <c r="C68" s="97"/>
      <c r="D68" s="97"/>
      <c r="E68" s="83"/>
      <c r="F68" s="98"/>
      <c r="G68" s="98"/>
      <c r="H68" s="99"/>
      <c r="I68" s="99"/>
      <c r="J68" s="390"/>
      <c r="K68" s="391"/>
      <c r="L68" s="391"/>
      <c r="M68" s="392"/>
      <c r="N68" s="298" t="str">
        <f t="shared" si="3"/>
        <v/>
      </c>
      <c r="O68" s="298" t="str">
        <f t="shared" si="4"/>
        <v/>
      </c>
      <c r="P68" s="299" t="str">
        <f t="shared" si="5"/>
        <v/>
      </c>
    </row>
    <row r="69" spans="1:16" s="71" customFormat="1" ht="14.4" customHeight="1">
      <c r="A69" s="398"/>
      <c r="B69" s="399"/>
      <c r="C69" s="97"/>
      <c r="D69" s="97"/>
      <c r="E69" s="83"/>
      <c r="F69" s="98"/>
      <c r="G69" s="98"/>
      <c r="H69" s="99"/>
      <c r="I69" s="99"/>
      <c r="J69" s="390"/>
      <c r="K69" s="391"/>
      <c r="L69" s="391"/>
      <c r="M69" s="392"/>
      <c r="N69" s="298" t="str">
        <f t="shared" si="3"/>
        <v/>
      </c>
      <c r="O69" s="298" t="str">
        <f t="shared" si="4"/>
        <v/>
      </c>
      <c r="P69" s="299" t="str">
        <f t="shared" si="5"/>
        <v/>
      </c>
    </row>
    <row r="70" spans="1:16" s="71" customFormat="1" ht="14.4" customHeight="1">
      <c r="A70" s="398"/>
      <c r="B70" s="399"/>
      <c r="C70" s="97"/>
      <c r="D70" s="97"/>
      <c r="E70" s="83"/>
      <c r="F70" s="98"/>
      <c r="G70" s="98"/>
      <c r="H70" s="99"/>
      <c r="I70" s="99"/>
      <c r="J70" s="390"/>
      <c r="K70" s="391"/>
      <c r="L70" s="391"/>
      <c r="M70" s="392"/>
      <c r="N70" s="298" t="str">
        <f t="shared" si="3"/>
        <v/>
      </c>
      <c r="O70" s="298" t="str">
        <f t="shared" si="4"/>
        <v/>
      </c>
      <c r="P70" s="299" t="str">
        <f t="shared" si="5"/>
        <v/>
      </c>
    </row>
    <row r="71" spans="1:16" s="71" customFormat="1" ht="14.4" customHeight="1">
      <c r="A71" s="398"/>
      <c r="B71" s="399"/>
      <c r="C71" s="97"/>
      <c r="D71" s="97"/>
      <c r="E71" s="83"/>
      <c r="F71" s="98"/>
      <c r="G71" s="98"/>
      <c r="H71" s="99"/>
      <c r="I71" s="99"/>
      <c r="J71" s="390"/>
      <c r="K71" s="391"/>
      <c r="L71" s="391"/>
      <c r="M71" s="392"/>
      <c r="N71" s="298" t="str">
        <f t="shared" si="3"/>
        <v/>
      </c>
      <c r="O71" s="298" t="str">
        <f t="shared" si="4"/>
        <v/>
      </c>
      <c r="P71" s="299" t="str">
        <f t="shared" si="5"/>
        <v/>
      </c>
    </row>
    <row r="72" spans="1:16" s="71" customFormat="1" ht="14.4" customHeight="1">
      <c r="A72" s="398"/>
      <c r="B72" s="399"/>
      <c r="C72" s="97"/>
      <c r="D72" s="97"/>
      <c r="E72" s="83"/>
      <c r="F72" s="98"/>
      <c r="G72" s="98"/>
      <c r="H72" s="99"/>
      <c r="I72" s="99"/>
      <c r="J72" s="390"/>
      <c r="K72" s="391"/>
      <c r="L72" s="391"/>
      <c r="M72" s="392"/>
      <c r="N72" s="298" t="str">
        <f t="shared" si="3"/>
        <v/>
      </c>
      <c r="O72" s="298" t="str">
        <f t="shared" si="4"/>
        <v/>
      </c>
      <c r="P72" s="299" t="str">
        <f t="shared" si="5"/>
        <v/>
      </c>
    </row>
    <row r="73" spans="1:16" s="71" customFormat="1" ht="14.4" customHeight="1">
      <c r="A73" s="398"/>
      <c r="B73" s="399"/>
      <c r="C73" s="97"/>
      <c r="D73" s="97"/>
      <c r="E73" s="83"/>
      <c r="F73" s="98"/>
      <c r="G73" s="98"/>
      <c r="H73" s="99"/>
      <c r="I73" s="99"/>
      <c r="J73" s="390"/>
      <c r="K73" s="391"/>
      <c r="L73" s="391"/>
      <c r="M73" s="392"/>
      <c r="N73" s="298" t="str">
        <f t="shared" si="3"/>
        <v/>
      </c>
      <c r="O73" s="298" t="str">
        <f t="shared" si="4"/>
        <v/>
      </c>
      <c r="P73" s="299" t="str">
        <f t="shared" si="5"/>
        <v/>
      </c>
    </row>
    <row r="74" spans="1:16" s="71" customFormat="1" ht="14.4" customHeight="1">
      <c r="A74" s="398"/>
      <c r="B74" s="399"/>
      <c r="C74" s="97"/>
      <c r="D74" s="97"/>
      <c r="E74" s="83"/>
      <c r="F74" s="98"/>
      <c r="G74" s="98"/>
      <c r="H74" s="99"/>
      <c r="I74" s="99"/>
      <c r="J74" s="390"/>
      <c r="K74" s="391"/>
      <c r="L74" s="391"/>
      <c r="M74" s="392"/>
      <c r="N74" s="298" t="str">
        <f t="shared" si="3"/>
        <v/>
      </c>
      <c r="O74" s="298" t="str">
        <f t="shared" si="4"/>
        <v/>
      </c>
      <c r="P74" s="299" t="str">
        <f t="shared" si="5"/>
        <v/>
      </c>
    </row>
    <row r="75" spans="1:16" s="71" customFormat="1" ht="14.4" customHeight="1">
      <c r="A75" s="398"/>
      <c r="B75" s="399"/>
      <c r="C75" s="97"/>
      <c r="D75" s="97"/>
      <c r="E75" s="83"/>
      <c r="F75" s="98"/>
      <c r="G75" s="98"/>
      <c r="H75" s="99"/>
      <c r="I75" s="99"/>
      <c r="J75" s="390"/>
      <c r="K75" s="391"/>
      <c r="L75" s="391"/>
      <c r="M75" s="392"/>
      <c r="N75" s="298" t="str">
        <f t="shared" si="3"/>
        <v/>
      </c>
      <c r="O75" s="298" t="str">
        <f t="shared" si="4"/>
        <v/>
      </c>
      <c r="P75" s="299" t="str">
        <f t="shared" si="5"/>
        <v/>
      </c>
    </row>
    <row r="76" spans="1:16" s="71" customFormat="1" ht="14.4" customHeight="1">
      <c r="A76" s="398"/>
      <c r="B76" s="399"/>
      <c r="C76" s="97"/>
      <c r="D76" s="97"/>
      <c r="E76" s="83"/>
      <c r="F76" s="98"/>
      <c r="G76" s="98"/>
      <c r="H76" s="99"/>
      <c r="I76" s="99"/>
      <c r="J76" s="390"/>
      <c r="K76" s="391"/>
      <c r="L76" s="391"/>
      <c r="M76" s="392"/>
      <c r="N76" s="298" t="str">
        <f t="shared" si="3"/>
        <v/>
      </c>
      <c r="O76" s="298" t="str">
        <f t="shared" si="4"/>
        <v/>
      </c>
      <c r="P76" s="299" t="str">
        <f t="shared" si="5"/>
        <v/>
      </c>
    </row>
    <row r="77" spans="1:16" s="71" customFormat="1" ht="14.4" customHeight="1">
      <c r="A77" s="398"/>
      <c r="B77" s="399"/>
      <c r="C77" s="97"/>
      <c r="D77" s="97"/>
      <c r="E77" s="83"/>
      <c r="F77" s="98"/>
      <c r="G77" s="98"/>
      <c r="H77" s="99"/>
      <c r="I77" s="99"/>
      <c r="J77" s="390"/>
      <c r="K77" s="391"/>
      <c r="L77" s="391"/>
      <c r="M77" s="392"/>
      <c r="N77" s="298" t="str">
        <f t="shared" si="3"/>
        <v/>
      </c>
      <c r="O77" s="298" t="str">
        <f t="shared" si="4"/>
        <v/>
      </c>
      <c r="P77" s="299" t="str">
        <f t="shared" si="5"/>
        <v/>
      </c>
    </row>
    <row r="78" spans="1:16" s="71" customFormat="1" ht="14.4" customHeight="1">
      <c r="A78" s="398"/>
      <c r="B78" s="399"/>
      <c r="C78" s="97"/>
      <c r="D78" s="97"/>
      <c r="E78" s="83"/>
      <c r="F78" s="98"/>
      <c r="G78" s="98"/>
      <c r="H78" s="99"/>
      <c r="I78" s="99"/>
      <c r="J78" s="390"/>
      <c r="K78" s="391"/>
      <c r="L78" s="391"/>
      <c r="M78" s="392"/>
      <c r="N78" s="298" t="str">
        <f t="shared" si="3"/>
        <v/>
      </c>
      <c r="O78" s="298" t="str">
        <f t="shared" si="4"/>
        <v/>
      </c>
      <c r="P78" s="299" t="str">
        <f t="shared" si="5"/>
        <v/>
      </c>
    </row>
    <row r="79" spans="1:16" s="71" customFormat="1" ht="14.4" customHeight="1">
      <c r="A79" s="398"/>
      <c r="B79" s="399"/>
      <c r="C79" s="97"/>
      <c r="D79" s="97"/>
      <c r="E79" s="83"/>
      <c r="F79" s="98"/>
      <c r="G79" s="98"/>
      <c r="H79" s="99"/>
      <c r="I79" s="99"/>
      <c r="J79" s="390"/>
      <c r="K79" s="391"/>
      <c r="L79" s="391"/>
      <c r="M79" s="392"/>
      <c r="N79" s="298" t="str">
        <f t="shared" si="3"/>
        <v/>
      </c>
      <c r="O79" s="298" t="str">
        <f t="shared" si="4"/>
        <v/>
      </c>
      <c r="P79" s="299" t="str">
        <f t="shared" si="5"/>
        <v/>
      </c>
    </row>
    <row r="80" spans="1:16" s="71" customFormat="1" ht="14.4" customHeight="1">
      <c r="A80" s="398"/>
      <c r="B80" s="399"/>
      <c r="C80" s="97"/>
      <c r="D80" s="97"/>
      <c r="E80" s="83"/>
      <c r="F80" s="98"/>
      <c r="G80" s="98"/>
      <c r="H80" s="99"/>
      <c r="I80" s="99"/>
      <c r="J80" s="390"/>
      <c r="K80" s="391"/>
      <c r="L80" s="391"/>
      <c r="M80" s="392"/>
      <c r="N80" s="298" t="str">
        <f t="shared" si="3"/>
        <v/>
      </c>
      <c r="O80" s="298" t="str">
        <f t="shared" si="4"/>
        <v/>
      </c>
      <c r="P80" s="299" t="str">
        <f t="shared" si="5"/>
        <v/>
      </c>
    </row>
    <row r="81" spans="1:16" s="71" customFormat="1" ht="14.4" customHeight="1">
      <c r="A81" s="398"/>
      <c r="B81" s="399"/>
      <c r="C81" s="97"/>
      <c r="D81" s="97"/>
      <c r="E81" s="83"/>
      <c r="F81" s="98"/>
      <c r="G81" s="98"/>
      <c r="H81" s="99"/>
      <c r="I81" s="99"/>
      <c r="J81" s="390"/>
      <c r="K81" s="391"/>
      <c r="L81" s="391"/>
      <c r="M81" s="392"/>
      <c r="N81" s="298" t="str">
        <f t="shared" si="3"/>
        <v/>
      </c>
      <c r="O81" s="298" t="str">
        <f t="shared" si="4"/>
        <v/>
      </c>
      <c r="P81" s="299" t="str">
        <f t="shared" si="5"/>
        <v/>
      </c>
    </row>
    <row r="82" spans="1:16" s="71" customFormat="1" ht="14.4" customHeight="1">
      <c r="A82" s="398"/>
      <c r="B82" s="399"/>
      <c r="C82" s="97"/>
      <c r="D82" s="97"/>
      <c r="E82" s="83"/>
      <c r="F82" s="98"/>
      <c r="G82" s="98"/>
      <c r="H82" s="99"/>
      <c r="I82" s="99"/>
      <c r="J82" s="390"/>
      <c r="K82" s="391"/>
      <c r="L82" s="391"/>
      <c r="M82" s="392"/>
      <c r="N82" s="298" t="str">
        <f t="shared" si="3"/>
        <v/>
      </c>
      <c r="O82" s="298" t="str">
        <f t="shared" si="4"/>
        <v/>
      </c>
      <c r="P82" s="299" t="str">
        <f t="shared" si="5"/>
        <v/>
      </c>
    </row>
    <row r="83" spans="1:16" s="71" customFormat="1" ht="14.4" customHeight="1">
      <c r="A83" s="398"/>
      <c r="B83" s="399"/>
      <c r="C83" s="97"/>
      <c r="D83" s="97"/>
      <c r="E83" s="83"/>
      <c r="F83" s="98"/>
      <c r="G83" s="98"/>
      <c r="H83" s="99"/>
      <c r="I83" s="99"/>
      <c r="J83" s="390"/>
      <c r="K83" s="391"/>
      <c r="L83" s="391"/>
      <c r="M83" s="392"/>
      <c r="N83" s="298" t="str">
        <f t="shared" si="3"/>
        <v/>
      </c>
      <c r="O83" s="298" t="str">
        <f t="shared" si="4"/>
        <v/>
      </c>
      <c r="P83" s="299" t="str">
        <f t="shared" si="5"/>
        <v/>
      </c>
    </row>
    <row r="84" spans="1:16" s="71" customFormat="1" ht="14.4" customHeight="1">
      <c r="A84" s="398"/>
      <c r="B84" s="399"/>
      <c r="C84" s="97"/>
      <c r="D84" s="97"/>
      <c r="E84" s="83"/>
      <c r="F84" s="98"/>
      <c r="G84" s="98"/>
      <c r="H84" s="99"/>
      <c r="I84" s="99"/>
      <c r="J84" s="390"/>
      <c r="K84" s="391"/>
      <c r="L84" s="391"/>
      <c r="M84" s="392"/>
      <c r="N84" s="298" t="str">
        <f t="shared" si="3"/>
        <v/>
      </c>
      <c r="O84" s="298" t="str">
        <f t="shared" si="4"/>
        <v/>
      </c>
      <c r="P84" s="299" t="str">
        <f t="shared" si="5"/>
        <v/>
      </c>
    </row>
    <row r="85" spans="1:16" s="71" customFormat="1" ht="14.4" customHeight="1">
      <c r="A85" s="398"/>
      <c r="B85" s="399"/>
      <c r="C85" s="97"/>
      <c r="D85" s="97"/>
      <c r="E85" s="83"/>
      <c r="F85" s="98"/>
      <c r="G85" s="98"/>
      <c r="H85" s="99"/>
      <c r="I85" s="99"/>
      <c r="J85" s="390"/>
      <c r="K85" s="391"/>
      <c r="L85" s="391"/>
      <c r="M85" s="392"/>
      <c r="N85" s="298" t="str">
        <f t="shared" si="3"/>
        <v/>
      </c>
      <c r="O85" s="298" t="str">
        <f t="shared" si="4"/>
        <v/>
      </c>
      <c r="P85" s="299" t="str">
        <f t="shared" si="5"/>
        <v/>
      </c>
    </row>
    <row r="86" spans="1:16" s="71" customFormat="1" ht="14.4" customHeight="1">
      <c r="A86" s="398"/>
      <c r="B86" s="399"/>
      <c r="C86" s="97"/>
      <c r="D86" s="97"/>
      <c r="E86" s="83"/>
      <c r="F86" s="98"/>
      <c r="G86" s="98"/>
      <c r="H86" s="99"/>
      <c r="I86" s="99"/>
      <c r="J86" s="390"/>
      <c r="K86" s="391"/>
      <c r="L86" s="391"/>
      <c r="M86" s="392"/>
      <c r="N86" s="298" t="str">
        <f t="shared" si="3"/>
        <v/>
      </c>
      <c r="O86" s="298" t="str">
        <f t="shared" si="4"/>
        <v/>
      </c>
      <c r="P86" s="299" t="str">
        <f t="shared" si="5"/>
        <v/>
      </c>
    </row>
    <row r="87" spans="1:16" s="71" customFormat="1" ht="14.4" customHeight="1">
      <c r="A87" s="398"/>
      <c r="B87" s="399"/>
      <c r="C87" s="97"/>
      <c r="D87" s="97"/>
      <c r="E87" s="83"/>
      <c r="F87" s="98"/>
      <c r="G87" s="98"/>
      <c r="H87" s="99"/>
      <c r="I87" s="99"/>
      <c r="J87" s="390"/>
      <c r="K87" s="391"/>
      <c r="L87" s="391"/>
      <c r="M87" s="392"/>
      <c r="N87" s="298" t="str">
        <f t="shared" si="3"/>
        <v/>
      </c>
      <c r="O87" s="298" t="str">
        <f t="shared" si="4"/>
        <v/>
      </c>
      <c r="P87" s="299" t="str">
        <f t="shared" si="5"/>
        <v/>
      </c>
    </row>
    <row r="88" spans="1:16" s="71" customFormat="1" ht="14.4" customHeight="1">
      <c r="A88" s="398"/>
      <c r="B88" s="399"/>
      <c r="C88" s="97"/>
      <c r="D88" s="97"/>
      <c r="E88" s="83"/>
      <c r="F88" s="98"/>
      <c r="G88" s="98"/>
      <c r="H88" s="99"/>
      <c r="I88" s="99"/>
      <c r="J88" s="390"/>
      <c r="K88" s="391"/>
      <c r="L88" s="391"/>
      <c r="M88" s="392"/>
      <c r="N88" s="298" t="str">
        <f t="shared" si="3"/>
        <v/>
      </c>
      <c r="O88" s="298" t="str">
        <f t="shared" si="4"/>
        <v/>
      </c>
      <c r="P88" s="299" t="str">
        <f t="shared" si="5"/>
        <v/>
      </c>
    </row>
    <row r="89" spans="1:16" s="71" customFormat="1" ht="14.4" customHeight="1">
      <c r="A89" s="398"/>
      <c r="B89" s="399"/>
      <c r="C89" s="97"/>
      <c r="D89" s="97"/>
      <c r="E89" s="83"/>
      <c r="F89" s="98"/>
      <c r="G89" s="98"/>
      <c r="H89" s="99"/>
      <c r="I89" s="99"/>
      <c r="J89" s="390"/>
      <c r="K89" s="391"/>
      <c r="L89" s="391"/>
      <c r="M89" s="392"/>
      <c r="N89" s="298" t="str">
        <f t="shared" si="3"/>
        <v/>
      </c>
      <c r="O89" s="298" t="str">
        <f t="shared" si="4"/>
        <v/>
      </c>
      <c r="P89" s="299" t="str">
        <f t="shared" si="5"/>
        <v/>
      </c>
    </row>
    <row r="90" spans="1:16" s="71" customFormat="1" ht="14.4" customHeight="1">
      <c r="A90" s="398"/>
      <c r="B90" s="399"/>
      <c r="C90" s="97"/>
      <c r="D90" s="97"/>
      <c r="E90" s="83"/>
      <c r="F90" s="98"/>
      <c r="G90" s="98"/>
      <c r="H90" s="99"/>
      <c r="I90" s="99"/>
      <c r="J90" s="390"/>
      <c r="K90" s="391"/>
      <c r="L90" s="391"/>
      <c r="M90" s="392"/>
      <c r="N90" s="298" t="str">
        <f t="shared" si="3"/>
        <v/>
      </c>
      <c r="O90" s="298" t="str">
        <f t="shared" si="4"/>
        <v/>
      </c>
      <c r="P90" s="299" t="str">
        <f t="shared" si="5"/>
        <v/>
      </c>
    </row>
    <row r="91" spans="1:16" s="71" customFormat="1" ht="14.4" customHeight="1">
      <c r="A91" s="398"/>
      <c r="B91" s="399"/>
      <c r="C91" s="97"/>
      <c r="D91" s="97"/>
      <c r="E91" s="83"/>
      <c r="F91" s="98"/>
      <c r="G91" s="98"/>
      <c r="H91" s="99"/>
      <c r="I91" s="99"/>
      <c r="J91" s="390"/>
      <c r="K91" s="391"/>
      <c r="L91" s="391"/>
      <c r="M91" s="392"/>
      <c r="N91" s="298" t="str">
        <f t="shared" si="3"/>
        <v/>
      </c>
      <c r="O91" s="298" t="str">
        <f t="shared" si="4"/>
        <v/>
      </c>
      <c r="P91" s="299" t="str">
        <f t="shared" si="5"/>
        <v/>
      </c>
    </row>
    <row r="92" spans="1:16" s="71" customFormat="1" ht="14.4" customHeight="1">
      <c r="A92" s="398"/>
      <c r="B92" s="399"/>
      <c r="C92" s="97"/>
      <c r="D92" s="97"/>
      <c r="E92" s="83"/>
      <c r="F92" s="98"/>
      <c r="G92" s="98"/>
      <c r="H92" s="99"/>
      <c r="I92" s="99"/>
      <c r="J92" s="390"/>
      <c r="K92" s="391"/>
      <c r="L92" s="391"/>
      <c r="M92" s="392"/>
      <c r="N92" s="298" t="str">
        <f t="shared" si="3"/>
        <v/>
      </c>
      <c r="O92" s="298" t="str">
        <f t="shared" si="4"/>
        <v/>
      </c>
      <c r="P92" s="299" t="str">
        <f t="shared" si="5"/>
        <v/>
      </c>
    </row>
    <row r="93" spans="1:16" s="71" customFormat="1" ht="14.4" customHeight="1">
      <c r="A93" s="398"/>
      <c r="B93" s="399"/>
      <c r="C93" s="97"/>
      <c r="D93" s="97"/>
      <c r="E93" s="83"/>
      <c r="F93" s="98"/>
      <c r="G93" s="98"/>
      <c r="H93" s="99"/>
      <c r="I93" s="99"/>
      <c r="J93" s="390"/>
      <c r="K93" s="391"/>
      <c r="L93" s="391"/>
      <c r="M93" s="392"/>
      <c r="N93" s="298" t="str">
        <f t="shared" si="3"/>
        <v/>
      </c>
      <c r="O93" s="298" t="str">
        <f t="shared" si="4"/>
        <v/>
      </c>
      <c r="P93" s="299" t="str">
        <f t="shared" si="5"/>
        <v/>
      </c>
    </row>
    <row r="94" spans="1:16" s="71" customFormat="1" ht="14.4" customHeight="1">
      <c r="A94" s="398"/>
      <c r="B94" s="399"/>
      <c r="C94" s="97"/>
      <c r="D94" s="97"/>
      <c r="E94" s="83"/>
      <c r="F94" s="98"/>
      <c r="G94" s="98"/>
      <c r="H94" s="99"/>
      <c r="I94" s="99"/>
      <c r="J94" s="390"/>
      <c r="K94" s="391"/>
      <c r="L94" s="391"/>
      <c r="M94" s="392"/>
      <c r="N94" s="298" t="str">
        <f t="shared" si="3"/>
        <v/>
      </c>
      <c r="O94" s="298" t="str">
        <f t="shared" si="4"/>
        <v/>
      </c>
      <c r="P94" s="299" t="str">
        <f t="shared" si="5"/>
        <v/>
      </c>
    </row>
    <row r="95" spans="1:16" s="71" customFormat="1" ht="14.4" customHeight="1">
      <c r="A95" s="398"/>
      <c r="B95" s="399"/>
      <c r="C95" s="97"/>
      <c r="D95" s="97"/>
      <c r="E95" s="83"/>
      <c r="F95" s="98"/>
      <c r="G95" s="98"/>
      <c r="H95" s="99"/>
      <c r="I95" s="99"/>
      <c r="J95" s="390"/>
      <c r="K95" s="391"/>
      <c r="L95" s="391"/>
      <c r="M95" s="392"/>
      <c r="N95" s="298" t="str">
        <f t="shared" si="3"/>
        <v/>
      </c>
      <c r="O95" s="298" t="str">
        <f t="shared" si="4"/>
        <v/>
      </c>
      <c r="P95" s="299" t="str">
        <f t="shared" si="5"/>
        <v/>
      </c>
    </row>
    <row r="96" spans="1:16" s="71" customFormat="1" ht="14.4" customHeight="1">
      <c r="A96" s="398"/>
      <c r="B96" s="399"/>
      <c r="C96" s="97"/>
      <c r="D96" s="97"/>
      <c r="E96" s="83"/>
      <c r="F96" s="98"/>
      <c r="G96" s="98"/>
      <c r="H96" s="99"/>
      <c r="I96" s="99"/>
      <c r="J96" s="390"/>
      <c r="K96" s="391"/>
      <c r="L96" s="391"/>
      <c r="M96" s="392"/>
      <c r="N96" s="298" t="str">
        <f t="shared" ref="N96:N159" si="6">IF(OR(A96="",A96="-"),"",A96)</f>
        <v/>
      </c>
      <c r="O96" s="298" t="str">
        <f t="shared" ref="O96:O159" si="7">IF(OR(C96="",C96="-"),"",C96)</f>
        <v/>
      </c>
      <c r="P96" s="299" t="str">
        <f t="shared" ref="P96:P159" si="8">IF(COUNTA(A96:I96)=0,"",IF(AND(COUNTA(A96:E96)=4,COUNTA(F96:I96)&gt;0),0,1))</f>
        <v/>
      </c>
    </row>
    <row r="97" spans="1:16" s="71" customFormat="1" ht="14.4" customHeight="1">
      <c r="A97" s="398"/>
      <c r="B97" s="399"/>
      <c r="C97" s="97"/>
      <c r="D97" s="97"/>
      <c r="E97" s="83"/>
      <c r="F97" s="98"/>
      <c r="G97" s="98"/>
      <c r="H97" s="99"/>
      <c r="I97" s="99"/>
      <c r="J97" s="390"/>
      <c r="K97" s="391"/>
      <c r="L97" s="391"/>
      <c r="M97" s="392"/>
      <c r="N97" s="298" t="str">
        <f t="shared" si="6"/>
        <v/>
      </c>
      <c r="O97" s="298" t="str">
        <f t="shared" si="7"/>
        <v/>
      </c>
      <c r="P97" s="299" t="str">
        <f t="shared" si="8"/>
        <v/>
      </c>
    </row>
    <row r="98" spans="1:16" s="71" customFormat="1" ht="14.4" customHeight="1">
      <c r="A98" s="398"/>
      <c r="B98" s="399"/>
      <c r="C98" s="97"/>
      <c r="D98" s="97"/>
      <c r="E98" s="83"/>
      <c r="F98" s="98"/>
      <c r="G98" s="98"/>
      <c r="H98" s="99"/>
      <c r="I98" s="99"/>
      <c r="J98" s="390"/>
      <c r="K98" s="391"/>
      <c r="L98" s="391"/>
      <c r="M98" s="392"/>
      <c r="N98" s="298" t="str">
        <f t="shared" si="6"/>
        <v/>
      </c>
      <c r="O98" s="298" t="str">
        <f t="shared" si="7"/>
        <v/>
      </c>
      <c r="P98" s="299" t="str">
        <f t="shared" si="8"/>
        <v/>
      </c>
    </row>
    <row r="99" spans="1:16" s="71" customFormat="1" ht="14.4" customHeight="1">
      <c r="A99" s="398"/>
      <c r="B99" s="399"/>
      <c r="C99" s="97"/>
      <c r="D99" s="97"/>
      <c r="E99" s="83"/>
      <c r="F99" s="98"/>
      <c r="G99" s="98"/>
      <c r="H99" s="99"/>
      <c r="I99" s="99"/>
      <c r="J99" s="390"/>
      <c r="K99" s="391"/>
      <c r="L99" s="391"/>
      <c r="M99" s="392"/>
      <c r="N99" s="298" t="str">
        <f t="shared" si="6"/>
        <v/>
      </c>
      <c r="O99" s="298" t="str">
        <f t="shared" si="7"/>
        <v/>
      </c>
      <c r="P99" s="299" t="str">
        <f t="shared" si="8"/>
        <v/>
      </c>
    </row>
    <row r="100" spans="1:16" s="71" customFormat="1" ht="14.4" customHeight="1">
      <c r="A100" s="398"/>
      <c r="B100" s="399"/>
      <c r="C100" s="97"/>
      <c r="D100" s="97"/>
      <c r="E100" s="83"/>
      <c r="F100" s="98"/>
      <c r="G100" s="98"/>
      <c r="H100" s="99"/>
      <c r="I100" s="99"/>
      <c r="J100" s="390"/>
      <c r="K100" s="391"/>
      <c r="L100" s="391"/>
      <c r="M100" s="392"/>
      <c r="N100" s="298" t="str">
        <f t="shared" si="6"/>
        <v/>
      </c>
      <c r="O100" s="298" t="str">
        <f t="shared" si="7"/>
        <v/>
      </c>
      <c r="P100" s="299" t="str">
        <f t="shared" si="8"/>
        <v/>
      </c>
    </row>
    <row r="101" spans="1:16" s="71" customFormat="1" ht="14.4" customHeight="1">
      <c r="A101" s="398"/>
      <c r="B101" s="399"/>
      <c r="C101" s="97"/>
      <c r="D101" s="97"/>
      <c r="E101" s="83"/>
      <c r="F101" s="98"/>
      <c r="G101" s="98"/>
      <c r="H101" s="99"/>
      <c r="I101" s="99"/>
      <c r="J101" s="390"/>
      <c r="K101" s="391"/>
      <c r="L101" s="391"/>
      <c r="M101" s="392"/>
      <c r="N101" s="298" t="str">
        <f t="shared" si="6"/>
        <v/>
      </c>
      <c r="O101" s="298" t="str">
        <f t="shared" si="7"/>
        <v/>
      </c>
      <c r="P101" s="299" t="str">
        <f t="shared" si="8"/>
        <v/>
      </c>
    </row>
    <row r="102" spans="1:16" s="71" customFormat="1" ht="14.4" customHeight="1">
      <c r="A102" s="398"/>
      <c r="B102" s="399"/>
      <c r="C102" s="97"/>
      <c r="D102" s="97"/>
      <c r="E102" s="83"/>
      <c r="F102" s="98"/>
      <c r="G102" s="98"/>
      <c r="H102" s="99"/>
      <c r="I102" s="99"/>
      <c r="J102" s="390"/>
      <c r="K102" s="391"/>
      <c r="L102" s="391"/>
      <c r="M102" s="392"/>
      <c r="N102" s="298" t="str">
        <f t="shared" si="6"/>
        <v/>
      </c>
      <c r="O102" s="298" t="str">
        <f t="shared" si="7"/>
        <v/>
      </c>
      <c r="P102" s="299" t="str">
        <f t="shared" si="8"/>
        <v/>
      </c>
    </row>
    <row r="103" spans="1:16" s="71" customFormat="1" ht="14.4" customHeight="1">
      <c r="A103" s="398"/>
      <c r="B103" s="399"/>
      <c r="C103" s="97"/>
      <c r="D103" s="97"/>
      <c r="E103" s="83"/>
      <c r="F103" s="98"/>
      <c r="G103" s="98"/>
      <c r="H103" s="99"/>
      <c r="I103" s="99"/>
      <c r="J103" s="390"/>
      <c r="K103" s="391"/>
      <c r="L103" s="391"/>
      <c r="M103" s="392"/>
      <c r="N103" s="298" t="str">
        <f t="shared" si="6"/>
        <v/>
      </c>
      <c r="O103" s="298" t="str">
        <f t="shared" si="7"/>
        <v/>
      </c>
      <c r="P103" s="299" t="str">
        <f t="shared" si="8"/>
        <v/>
      </c>
    </row>
    <row r="104" spans="1:16" s="71" customFormat="1" ht="14.4" customHeight="1">
      <c r="A104" s="398"/>
      <c r="B104" s="399"/>
      <c r="C104" s="97"/>
      <c r="D104" s="97"/>
      <c r="E104" s="83"/>
      <c r="F104" s="98"/>
      <c r="G104" s="98"/>
      <c r="H104" s="99"/>
      <c r="I104" s="99"/>
      <c r="J104" s="390"/>
      <c r="K104" s="391"/>
      <c r="L104" s="391"/>
      <c r="M104" s="392"/>
      <c r="N104" s="298" t="str">
        <f t="shared" si="6"/>
        <v/>
      </c>
      <c r="O104" s="298" t="str">
        <f t="shared" si="7"/>
        <v/>
      </c>
      <c r="P104" s="299" t="str">
        <f t="shared" si="8"/>
        <v/>
      </c>
    </row>
    <row r="105" spans="1:16" s="71" customFormat="1" ht="14.4" customHeight="1">
      <c r="A105" s="398"/>
      <c r="B105" s="399"/>
      <c r="C105" s="97"/>
      <c r="D105" s="97"/>
      <c r="E105" s="83"/>
      <c r="F105" s="98"/>
      <c r="G105" s="98"/>
      <c r="H105" s="99"/>
      <c r="I105" s="99"/>
      <c r="J105" s="390"/>
      <c r="K105" s="391"/>
      <c r="L105" s="391"/>
      <c r="M105" s="392"/>
      <c r="N105" s="298" t="str">
        <f t="shared" si="6"/>
        <v/>
      </c>
      <c r="O105" s="298" t="str">
        <f t="shared" si="7"/>
        <v/>
      </c>
      <c r="P105" s="299" t="str">
        <f t="shared" si="8"/>
        <v/>
      </c>
    </row>
    <row r="106" spans="1:16" s="71" customFormat="1" ht="14.4" customHeight="1">
      <c r="A106" s="398"/>
      <c r="B106" s="399"/>
      <c r="C106" s="97"/>
      <c r="D106" s="97"/>
      <c r="E106" s="83"/>
      <c r="F106" s="98"/>
      <c r="G106" s="98"/>
      <c r="H106" s="99"/>
      <c r="I106" s="99"/>
      <c r="J106" s="390"/>
      <c r="K106" s="391"/>
      <c r="L106" s="391"/>
      <c r="M106" s="392"/>
      <c r="N106" s="298" t="str">
        <f t="shared" si="6"/>
        <v/>
      </c>
      <c r="O106" s="298" t="str">
        <f t="shared" si="7"/>
        <v/>
      </c>
      <c r="P106" s="299" t="str">
        <f t="shared" si="8"/>
        <v/>
      </c>
    </row>
    <row r="107" spans="1:16" s="71" customFormat="1" ht="14.4" customHeight="1">
      <c r="A107" s="398"/>
      <c r="B107" s="399"/>
      <c r="C107" s="97"/>
      <c r="D107" s="97"/>
      <c r="E107" s="83"/>
      <c r="F107" s="98"/>
      <c r="G107" s="98"/>
      <c r="H107" s="99"/>
      <c r="I107" s="99"/>
      <c r="J107" s="390"/>
      <c r="K107" s="391"/>
      <c r="L107" s="391"/>
      <c r="M107" s="392"/>
      <c r="N107" s="298" t="str">
        <f t="shared" si="6"/>
        <v/>
      </c>
      <c r="O107" s="298" t="str">
        <f t="shared" si="7"/>
        <v/>
      </c>
      <c r="P107" s="299" t="str">
        <f t="shared" si="8"/>
        <v/>
      </c>
    </row>
    <row r="108" spans="1:16" s="71" customFormat="1" ht="14.4" customHeight="1">
      <c r="A108" s="398"/>
      <c r="B108" s="399"/>
      <c r="C108" s="97"/>
      <c r="D108" s="97"/>
      <c r="E108" s="83"/>
      <c r="F108" s="98"/>
      <c r="G108" s="98"/>
      <c r="H108" s="99"/>
      <c r="I108" s="99"/>
      <c r="J108" s="390"/>
      <c r="K108" s="391"/>
      <c r="L108" s="391"/>
      <c r="M108" s="392"/>
      <c r="N108" s="298" t="str">
        <f t="shared" si="6"/>
        <v/>
      </c>
      <c r="O108" s="298" t="str">
        <f t="shared" si="7"/>
        <v/>
      </c>
      <c r="P108" s="299" t="str">
        <f t="shared" si="8"/>
        <v/>
      </c>
    </row>
    <row r="109" spans="1:16" s="71" customFormat="1" ht="14.4" customHeight="1">
      <c r="A109" s="398"/>
      <c r="B109" s="399"/>
      <c r="C109" s="97"/>
      <c r="D109" s="97"/>
      <c r="E109" s="83"/>
      <c r="F109" s="98"/>
      <c r="G109" s="98"/>
      <c r="H109" s="99"/>
      <c r="I109" s="99"/>
      <c r="J109" s="390"/>
      <c r="K109" s="391"/>
      <c r="L109" s="391"/>
      <c r="M109" s="392"/>
      <c r="N109" s="298" t="str">
        <f t="shared" si="6"/>
        <v/>
      </c>
      <c r="O109" s="298" t="str">
        <f t="shared" si="7"/>
        <v/>
      </c>
      <c r="P109" s="299" t="str">
        <f t="shared" si="8"/>
        <v/>
      </c>
    </row>
    <row r="110" spans="1:16" s="71" customFormat="1" ht="14.4" customHeight="1">
      <c r="A110" s="398"/>
      <c r="B110" s="399"/>
      <c r="C110" s="97"/>
      <c r="D110" s="97"/>
      <c r="E110" s="83"/>
      <c r="F110" s="98"/>
      <c r="G110" s="98"/>
      <c r="H110" s="99"/>
      <c r="I110" s="99"/>
      <c r="J110" s="390"/>
      <c r="K110" s="391"/>
      <c r="L110" s="391"/>
      <c r="M110" s="392"/>
      <c r="N110" s="298" t="str">
        <f t="shared" si="6"/>
        <v/>
      </c>
      <c r="O110" s="298" t="str">
        <f t="shared" si="7"/>
        <v/>
      </c>
      <c r="P110" s="299" t="str">
        <f t="shared" si="8"/>
        <v/>
      </c>
    </row>
    <row r="111" spans="1:16" s="71" customFormat="1" ht="14.4" customHeight="1">
      <c r="A111" s="398"/>
      <c r="B111" s="399"/>
      <c r="C111" s="97"/>
      <c r="D111" s="97"/>
      <c r="E111" s="83"/>
      <c r="F111" s="98"/>
      <c r="G111" s="98"/>
      <c r="H111" s="99"/>
      <c r="I111" s="99"/>
      <c r="J111" s="390"/>
      <c r="K111" s="391"/>
      <c r="L111" s="391"/>
      <c r="M111" s="392"/>
      <c r="N111" s="298" t="str">
        <f t="shared" si="6"/>
        <v/>
      </c>
      <c r="O111" s="298" t="str">
        <f t="shared" si="7"/>
        <v/>
      </c>
      <c r="P111" s="299" t="str">
        <f t="shared" si="8"/>
        <v/>
      </c>
    </row>
    <row r="112" spans="1:16" s="71" customFormat="1" ht="14.4" customHeight="1">
      <c r="A112" s="398"/>
      <c r="B112" s="399"/>
      <c r="C112" s="97"/>
      <c r="D112" s="97"/>
      <c r="E112" s="83"/>
      <c r="F112" s="98"/>
      <c r="G112" s="98"/>
      <c r="H112" s="99"/>
      <c r="I112" s="99"/>
      <c r="J112" s="390"/>
      <c r="K112" s="391"/>
      <c r="L112" s="391"/>
      <c r="M112" s="392"/>
      <c r="N112" s="298" t="str">
        <f t="shared" si="6"/>
        <v/>
      </c>
      <c r="O112" s="298" t="str">
        <f t="shared" si="7"/>
        <v/>
      </c>
      <c r="P112" s="299" t="str">
        <f t="shared" si="8"/>
        <v/>
      </c>
    </row>
    <row r="113" spans="1:16" s="71" customFormat="1" ht="14.4" customHeight="1">
      <c r="A113" s="398"/>
      <c r="B113" s="399"/>
      <c r="C113" s="97"/>
      <c r="D113" s="97"/>
      <c r="E113" s="83"/>
      <c r="F113" s="98"/>
      <c r="G113" s="98"/>
      <c r="H113" s="99"/>
      <c r="I113" s="99"/>
      <c r="J113" s="390"/>
      <c r="K113" s="391"/>
      <c r="L113" s="391"/>
      <c r="M113" s="392"/>
      <c r="N113" s="298" t="str">
        <f t="shared" si="6"/>
        <v/>
      </c>
      <c r="O113" s="298" t="str">
        <f t="shared" si="7"/>
        <v/>
      </c>
      <c r="P113" s="299" t="str">
        <f t="shared" si="8"/>
        <v/>
      </c>
    </row>
    <row r="114" spans="1:16" s="71" customFormat="1" ht="14.4" customHeight="1">
      <c r="A114" s="398"/>
      <c r="B114" s="399"/>
      <c r="C114" s="97"/>
      <c r="D114" s="97"/>
      <c r="E114" s="83"/>
      <c r="F114" s="98"/>
      <c r="G114" s="98"/>
      <c r="H114" s="99"/>
      <c r="I114" s="99"/>
      <c r="J114" s="390"/>
      <c r="K114" s="391"/>
      <c r="L114" s="391"/>
      <c r="M114" s="392"/>
      <c r="N114" s="298" t="str">
        <f t="shared" si="6"/>
        <v/>
      </c>
      <c r="O114" s="298" t="str">
        <f t="shared" si="7"/>
        <v/>
      </c>
      <c r="P114" s="299" t="str">
        <f t="shared" si="8"/>
        <v/>
      </c>
    </row>
    <row r="115" spans="1:16" s="71" customFormat="1" ht="14.4" customHeight="1">
      <c r="A115" s="398"/>
      <c r="B115" s="399"/>
      <c r="C115" s="97"/>
      <c r="D115" s="97"/>
      <c r="E115" s="83"/>
      <c r="F115" s="98"/>
      <c r="G115" s="98"/>
      <c r="H115" s="99"/>
      <c r="I115" s="99"/>
      <c r="J115" s="390"/>
      <c r="K115" s="391"/>
      <c r="L115" s="391"/>
      <c r="M115" s="392"/>
      <c r="N115" s="298" t="str">
        <f t="shared" si="6"/>
        <v/>
      </c>
      <c r="O115" s="298" t="str">
        <f t="shared" si="7"/>
        <v/>
      </c>
      <c r="P115" s="299" t="str">
        <f t="shared" si="8"/>
        <v/>
      </c>
    </row>
    <row r="116" spans="1:16" s="71" customFormat="1" ht="14.4" customHeight="1">
      <c r="A116" s="398"/>
      <c r="B116" s="399"/>
      <c r="C116" s="97"/>
      <c r="D116" s="97"/>
      <c r="E116" s="83"/>
      <c r="F116" s="98"/>
      <c r="G116" s="98"/>
      <c r="H116" s="99"/>
      <c r="I116" s="99"/>
      <c r="J116" s="390"/>
      <c r="K116" s="391"/>
      <c r="L116" s="391"/>
      <c r="M116" s="392"/>
      <c r="N116" s="298" t="str">
        <f t="shared" si="6"/>
        <v/>
      </c>
      <c r="O116" s="298" t="str">
        <f t="shared" si="7"/>
        <v/>
      </c>
      <c r="P116" s="299" t="str">
        <f t="shared" si="8"/>
        <v/>
      </c>
    </row>
    <row r="117" spans="1:16" s="71" customFormat="1" ht="14.4" customHeight="1">
      <c r="A117" s="398"/>
      <c r="B117" s="399"/>
      <c r="C117" s="97"/>
      <c r="D117" s="97"/>
      <c r="E117" s="83"/>
      <c r="F117" s="98"/>
      <c r="G117" s="98"/>
      <c r="H117" s="99"/>
      <c r="I117" s="99"/>
      <c r="J117" s="390"/>
      <c r="K117" s="391"/>
      <c r="L117" s="391"/>
      <c r="M117" s="392"/>
      <c r="N117" s="298" t="str">
        <f t="shared" si="6"/>
        <v/>
      </c>
      <c r="O117" s="298" t="str">
        <f t="shared" si="7"/>
        <v/>
      </c>
      <c r="P117" s="299" t="str">
        <f t="shared" si="8"/>
        <v/>
      </c>
    </row>
    <row r="118" spans="1:16" s="71" customFormat="1" ht="14.4" customHeight="1">
      <c r="A118" s="398"/>
      <c r="B118" s="399"/>
      <c r="C118" s="97"/>
      <c r="D118" s="97"/>
      <c r="E118" s="83"/>
      <c r="F118" s="98"/>
      <c r="G118" s="98"/>
      <c r="H118" s="99"/>
      <c r="I118" s="99"/>
      <c r="J118" s="390"/>
      <c r="K118" s="391"/>
      <c r="L118" s="391"/>
      <c r="M118" s="392"/>
      <c r="N118" s="298" t="str">
        <f t="shared" si="6"/>
        <v/>
      </c>
      <c r="O118" s="298" t="str">
        <f t="shared" si="7"/>
        <v/>
      </c>
      <c r="P118" s="299" t="str">
        <f t="shared" si="8"/>
        <v/>
      </c>
    </row>
    <row r="119" spans="1:16" s="71" customFormat="1" ht="14.4" customHeight="1">
      <c r="A119" s="398"/>
      <c r="B119" s="399"/>
      <c r="C119" s="97"/>
      <c r="D119" s="97"/>
      <c r="E119" s="83"/>
      <c r="F119" s="98"/>
      <c r="G119" s="98"/>
      <c r="H119" s="99"/>
      <c r="I119" s="99"/>
      <c r="J119" s="390"/>
      <c r="K119" s="391"/>
      <c r="L119" s="391"/>
      <c r="M119" s="392"/>
      <c r="N119" s="298" t="str">
        <f t="shared" si="6"/>
        <v/>
      </c>
      <c r="O119" s="298" t="str">
        <f t="shared" si="7"/>
        <v/>
      </c>
      <c r="P119" s="299" t="str">
        <f t="shared" si="8"/>
        <v/>
      </c>
    </row>
    <row r="120" spans="1:16" s="71" customFormat="1" ht="14.4" customHeight="1">
      <c r="A120" s="398"/>
      <c r="B120" s="399"/>
      <c r="C120" s="97"/>
      <c r="D120" s="97"/>
      <c r="E120" s="83"/>
      <c r="F120" s="98"/>
      <c r="G120" s="98"/>
      <c r="H120" s="99"/>
      <c r="I120" s="99"/>
      <c r="J120" s="390"/>
      <c r="K120" s="391"/>
      <c r="L120" s="391"/>
      <c r="M120" s="392"/>
      <c r="N120" s="298" t="str">
        <f t="shared" si="6"/>
        <v/>
      </c>
      <c r="O120" s="298" t="str">
        <f t="shared" si="7"/>
        <v/>
      </c>
      <c r="P120" s="299" t="str">
        <f t="shared" si="8"/>
        <v/>
      </c>
    </row>
    <row r="121" spans="1:16" s="71" customFormat="1" ht="14.4" customHeight="1">
      <c r="A121" s="398"/>
      <c r="B121" s="399"/>
      <c r="C121" s="97"/>
      <c r="D121" s="97"/>
      <c r="E121" s="83"/>
      <c r="F121" s="98"/>
      <c r="G121" s="98"/>
      <c r="H121" s="99"/>
      <c r="I121" s="99"/>
      <c r="J121" s="390"/>
      <c r="K121" s="391"/>
      <c r="L121" s="391"/>
      <c r="M121" s="392"/>
      <c r="N121" s="298" t="str">
        <f t="shared" si="6"/>
        <v/>
      </c>
      <c r="O121" s="298" t="str">
        <f t="shared" si="7"/>
        <v/>
      </c>
      <c r="P121" s="299" t="str">
        <f t="shared" si="8"/>
        <v/>
      </c>
    </row>
    <row r="122" spans="1:16" s="71" customFormat="1" ht="14.4" customHeight="1">
      <c r="A122" s="398"/>
      <c r="B122" s="399"/>
      <c r="C122" s="97"/>
      <c r="D122" s="97"/>
      <c r="E122" s="83"/>
      <c r="F122" s="98"/>
      <c r="G122" s="98"/>
      <c r="H122" s="99"/>
      <c r="I122" s="99"/>
      <c r="J122" s="390"/>
      <c r="K122" s="391"/>
      <c r="L122" s="391"/>
      <c r="M122" s="392"/>
      <c r="N122" s="298" t="str">
        <f t="shared" si="6"/>
        <v/>
      </c>
      <c r="O122" s="298" t="str">
        <f t="shared" si="7"/>
        <v/>
      </c>
      <c r="P122" s="299" t="str">
        <f t="shared" si="8"/>
        <v/>
      </c>
    </row>
    <row r="123" spans="1:16" s="71" customFormat="1" ht="14.4" customHeight="1">
      <c r="A123" s="398"/>
      <c r="B123" s="399"/>
      <c r="C123" s="97"/>
      <c r="D123" s="97"/>
      <c r="E123" s="83"/>
      <c r="F123" s="98"/>
      <c r="G123" s="98"/>
      <c r="H123" s="99"/>
      <c r="I123" s="99"/>
      <c r="J123" s="390"/>
      <c r="K123" s="391"/>
      <c r="L123" s="391"/>
      <c r="M123" s="392"/>
      <c r="N123" s="298" t="str">
        <f t="shared" si="6"/>
        <v/>
      </c>
      <c r="O123" s="298" t="str">
        <f t="shared" si="7"/>
        <v/>
      </c>
      <c r="P123" s="299" t="str">
        <f t="shared" si="8"/>
        <v/>
      </c>
    </row>
    <row r="124" spans="1:16" s="71" customFormat="1" ht="14.4" customHeight="1">
      <c r="A124" s="398"/>
      <c r="B124" s="399"/>
      <c r="C124" s="97"/>
      <c r="D124" s="97"/>
      <c r="E124" s="83"/>
      <c r="F124" s="98"/>
      <c r="G124" s="98"/>
      <c r="H124" s="99"/>
      <c r="I124" s="99"/>
      <c r="J124" s="390"/>
      <c r="K124" s="391"/>
      <c r="L124" s="391"/>
      <c r="M124" s="392"/>
      <c r="N124" s="298" t="str">
        <f t="shared" si="6"/>
        <v/>
      </c>
      <c r="O124" s="298" t="str">
        <f t="shared" si="7"/>
        <v/>
      </c>
      <c r="P124" s="299" t="str">
        <f t="shared" si="8"/>
        <v/>
      </c>
    </row>
    <row r="125" spans="1:16" s="71" customFormat="1" ht="14.4" customHeight="1">
      <c r="A125" s="398"/>
      <c r="B125" s="399"/>
      <c r="C125" s="97"/>
      <c r="D125" s="97"/>
      <c r="E125" s="83"/>
      <c r="F125" s="98"/>
      <c r="G125" s="98"/>
      <c r="H125" s="99"/>
      <c r="I125" s="99"/>
      <c r="J125" s="390"/>
      <c r="K125" s="391"/>
      <c r="L125" s="391"/>
      <c r="M125" s="392"/>
      <c r="N125" s="298" t="str">
        <f t="shared" si="6"/>
        <v/>
      </c>
      <c r="O125" s="298" t="str">
        <f t="shared" si="7"/>
        <v/>
      </c>
      <c r="P125" s="299" t="str">
        <f t="shared" si="8"/>
        <v/>
      </c>
    </row>
    <row r="126" spans="1:16" s="71" customFormat="1" ht="14.4" customHeight="1">
      <c r="A126" s="398"/>
      <c r="B126" s="399"/>
      <c r="C126" s="97"/>
      <c r="D126" s="97"/>
      <c r="E126" s="83"/>
      <c r="F126" s="98"/>
      <c r="G126" s="98"/>
      <c r="H126" s="99"/>
      <c r="I126" s="99"/>
      <c r="J126" s="390"/>
      <c r="K126" s="391"/>
      <c r="L126" s="391"/>
      <c r="M126" s="392"/>
      <c r="N126" s="298" t="str">
        <f t="shared" si="6"/>
        <v/>
      </c>
      <c r="O126" s="298" t="str">
        <f t="shared" si="7"/>
        <v/>
      </c>
      <c r="P126" s="299" t="str">
        <f t="shared" si="8"/>
        <v/>
      </c>
    </row>
    <row r="127" spans="1:16" s="71" customFormat="1" ht="14.4" customHeight="1">
      <c r="A127" s="398"/>
      <c r="B127" s="399"/>
      <c r="C127" s="97"/>
      <c r="D127" s="97"/>
      <c r="E127" s="83"/>
      <c r="F127" s="98"/>
      <c r="G127" s="98"/>
      <c r="H127" s="99"/>
      <c r="I127" s="99"/>
      <c r="J127" s="390"/>
      <c r="K127" s="391"/>
      <c r="L127" s="391"/>
      <c r="M127" s="392"/>
      <c r="N127" s="298" t="str">
        <f t="shared" si="6"/>
        <v/>
      </c>
      <c r="O127" s="298" t="str">
        <f t="shared" si="7"/>
        <v/>
      </c>
      <c r="P127" s="299" t="str">
        <f t="shared" si="8"/>
        <v/>
      </c>
    </row>
    <row r="128" spans="1:16" s="71" customFormat="1" ht="14.4" customHeight="1">
      <c r="A128" s="398"/>
      <c r="B128" s="399"/>
      <c r="C128" s="97"/>
      <c r="D128" s="97"/>
      <c r="E128" s="83"/>
      <c r="F128" s="98"/>
      <c r="G128" s="98"/>
      <c r="H128" s="99"/>
      <c r="I128" s="99"/>
      <c r="J128" s="390"/>
      <c r="K128" s="391"/>
      <c r="L128" s="391"/>
      <c r="M128" s="392"/>
      <c r="N128" s="298" t="str">
        <f t="shared" si="6"/>
        <v/>
      </c>
      <c r="O128" s="298" t="str">
        <f t="shared" si="7"/>
        <v/>
      </c>
      <c r="P128" s="299" t="str">
        <f t="shared" si="8"/>
        <v/>
      </c>
    </row>
    <row r="129" spans="1:16" s="71" customFormat="1" ht="14.4" customHeight="1">
      <c r="A129" s="398"/>
      <c r="B129" s="399"/>
      <c r="C129" s="97"/>
      <c r="D129" s="97"/>
      <c r="E129" s="83"/>
      <c r="F129" s="98"/>
      <c r="G129" s="98"/>
      <c r="H129" s="99"/>
      <c r="I129" s="99"/>
      <c r="J129" s="390"/>
      <c r="K129" s="391"/>
      <c r="L129" s="391"/>
      <c r="M129" s="392"/>
      <c r="N129" s="298" t="str">
        <f t="shared" si="6"/>
        <v/>
      </c>
      <c r="O129" s="298" t="str">
        <f t="shared" si="7"/>
        <v/>
      </c>
      <c r="P129" s="299" t="str">
        <f t="shared" si="8"/>
        <v/>
      </c>
    </row>
    <row r="130" spans="1:16" s="71" customFormat="1" ht="14.4" customHeight="1">
      <c r="A130" s="398"/>
      <c r="B130" s="399"/>
      <c r="C130" s="97"/>
      <c r="D130" s="97"/>
      <c r="E130" s="83"/>
      <c r="F130" s="98"/>
      <c r="G130" s="98"/>
      <c r="H130" s="99"/>
      <c r="I130" s="99"/>
      <c r="J130" s="390"/>
      <c r="K130" s="391"/>
      <c r="L130" s="391"/>
      <c r="M130" s="392"/>
      <c r="N130" s="298" t="str">
        <f t="shared" si="6"/>
        <v/>
      </c>
      <c r="O130" s="298" t="str">
        <f t="shared" si="7"/>
        <v/>
      </c>
      <c r="P130" s="299" t="str">
        <f t="shared" si="8"/>
        <v/>
      </c>
    </row>
    <row r="131" spans="1:16" s="71" customFormat="1" ht="14.4" customHeight="1">
      <c r="A131" s="398"/>
      <c r="B131" s="399"/>
      <c r="C131" s="97"/>
      <c r="D131" s="97"/>
      <c r="E131" s="83"/>
      <c r="F131" s="98"/>
      <c r="G131" s="98"/>
      <c r="H131" s="99"/>
      <c r="I131" s="99"/>
      <c r="J131" s="390"/>
      <c r="K131" s="391"/>
      <c r="L131" s="391"/>
      <c r="M131" s="392"/>
      <c r="N131" s="298" t="str">
        <f t="shared" si="6"/>
        <v/>
      </c>
      <c r="O131" s="298" t="str">
        <f t="shared" si="7"/>
        <v/>
      </c>
      <c r="P131" s="299" t="str">
        <f t="shared" si="8"/>
        <v/>
      </c>
    </row>
    <row r="132" spans="1:16" s="71" customFormat="1" ht="14.4" customHeight="1">
      <c r="A132" s="398"/>
      <c r="B132" s="399"/>
      <c r="C132" s="97"/>
      <c r="D132" s="97"/>
      <c r="E132" s="83"/>
      <c r="F132" s="98"/>
      <c r="G132" s="98"/>
      <c r="H132" s="99"/>
      <c r="I132" s="99"/>
      <c r="J132" s="390"/>
      <c r="K132" s="391"/>
      <c r="L132" s="391"/>
      <c r="M132" s="392"/>
      <c r="N132" s="298" t="str">
        <f t="shared" si="6"/>
        <v/>
      </c>
      <c r="O132" s="298" t="str">
        <f t="shared" si="7"/>
        <v/>
      </c>
      <c r="P132" s="299" t="str">
        <f t="shared" si="8"/>
        <v/>
      </c>
    </row>
    <row r="133" spans="1:16" s="71" customFormat="1" ht="14.4" customHeight="1">
      <c r="A133" s="398"/>
      <c r="B133" s="399"/>
      <c r="C133" s="97"/>
      <c r="D133" s="97"/>
      <c r="E133" s="83"/>
      <c r="F133" s="98"/>
      <c r="G133" s="98"/>
      <c r="H133" s="99"/>
      <c r="I133" s="99"/>
      <c r="J133" s="390"/>
      <c r="K133" s="391"/>
      <c r="L133" s="391"/>
      <c r="M133" s="392"/>
      <c r="N133" s="298" t="str">
        <f t="shared" si="6"/>
        <v/>
      </c>
      <c r="O133" s="298" t="str">
        <f t="shared" si="7"/>
        <v/>
      </c>
      <c r="P133" s="299" t="str">
        <f t="shared" si="8"/>
        <v/>
      </c>
    </row>
    <row r="134" spans="1:16" s="71" customFormat="1" ht="14.4" customHeight="1">
      <c r="A134" s="398"/>
      <c r="B134" s="399"/>
      <c r="C134" s="97"/>
      <c r="D134" s="97"/>
      <c r="E134" s="83"/>
      <c r="F134" s="98"/>
      <c r="G134" s="98"/>
      <c r="H134" s="99"/>
      <c r="I134" s="99"/>
      <c r="J134" s="390"/>
      <c r="K134" s="391"/>
      <c r="L134" s="391"/>
      <c r="M134" s="392"/>
      <c r="N134" s="298" t="str">
        <f t="shared" si="6"/>
        <v/>
      </c>
      <c r="O134" s="298" t="str">
        <f t="shared" si="7"/>
        <v/>
      </c>
      <c r="P134" s="299" t="str">
        <f t="shared" si="8"/>
        <v/>
      </c>
    </row>
    <row r="135" spans="1:16" s="71" customFormat="1" ht="14.4" customHeight="1">
      <c r="A135" s="398"/>
      <c r="B135" s="399"/>
      <c r="C135" s="97"/>
      <c r="D135" s="97"/>
      <c r="E135" s="83"/>
      <c r="F135" s="98"/>
      <c r="G135" s="98"/>
      <c r="H135" s="99"/>
      <c r="I135" s="99"/>
      <c r="J135" s="390"/>
      <c r="K135" s="391"/>
      <c r="L135" s="391"/>
      <c r="M135" s="392"/>
      <c r="N135" s="298" t="str">
        <f t="shared" si="6"/>
        <v/>
      </c>
      <c r="O135" s="298" t="str">
        <f t="shared" si="7"/>
        <v/>
      </c>
      <c r="P135" s="299" t="str">
        <f t="shared" si="8"/>
        <v/>
      </c>
    </row>
    <row r="136" spans="1:16" s="71" customFormat="1" ht="14.4" customHeight="1">
      <c r="A136" s="398"/>
      <c r="B136" s="399"/>
      <c r="C136" s="97"/>
      <c r="D136" s="97"/>
      <c r="E136" s="83"/>
      <c r="F136" s="98"/>
      <c r="G136" s="98"/>
      <c r="H136" s="99"/>
      <c r="I136" s="99"/>
      <c r="J136" s="390"/>
      <c r="K136" s="391"/>
      <c r="L136" s="391"/>
      <c r="M136" s="392"/>
      <c r="N136" s="298" t="str">
        <f t="shared" si="6"/>
        <v/>
      </c>
      <c r="O136" s="298" t="str">
        <f t="shared" si="7"/>
        <v/>
      </c>
      <c r="P136" s="299" t="str">
        <f t="shared" si="8"/>
        <v/>
      </c>
    </row>
    <row r="137" spans="1:16" s="71" customFormat="1" ht="14.4" customHeight="1">
      <c r="A137" s="398"/>
      <c r="B137" s="399"/>
      <c r="C137" s="97"/>
      <c r="D137" s="97"/>
      <c r="E137" s="83"/>
      <c r="F137" s="98"/>
      <c r="G137" s="98"/>
      <c r="H137" s="99"/>
      <c r="I137" s="99"/>
      <c r="J137" s="390"/>
      <c r="K137" s="391"/>
      <c r="L137" s="391"/>
      <c r="M137" s="392"/>
      <c r="N137" s="298" t="str">
        <f t="shared" si="6"/>
        <v/>
      </c>
      <c r="O137" s="298" t="str">
        <f t="shared" si="7"/>
        <v/>
      </c>
      <c r="P137" s="299" t="str">
        <f t="shared" si="8"/>
        <v/>
      </c>
    </row>
    <row r="138" spans="1:16" s="71" customFormat="1" ht="14.4" customHeight="1">
      <c r="A138" s="398"/>
      <c r="B138" s="399"/>
      <c r="C138" s="97"/>
      <c r="D138" s="97"/>
      <c r="E138" s="83"/>
      <c r="F138" s="98"/>
      <c r="G138" s="98"/>
      <c r="H138" s="99"/>
      <c r="I138" s="99"/>
      <c r="J138" s="390"/>
      <c r="K138" s="391"/>
      <c r="L138" s="391"/>
      <c r="M138" s="392"/>
      <c r="N138" s="298" t="str">
        <f t="shared" si="6"/>
        <v/>
      </c>
      <c r="O138" s="298" t="str">
        <f t="shared" si="7"/>
        <v/>
      </c>
      <c r="P138" s="299" t="str">
        <f t="shared" si="8"/>
        <v/>
      </c>
    </row>
    <row r="139" spans="1:16" s="71" customFormat="1" ht="14.4" customHeight="1">
      <c r="A139" s="398"/>
      <c r="B139" s="399"/>
      <c r="C139" s="97"/>
      <c r="D139" s="97"/>
      <c r="E139" s="83"/>
      <c r="F139" s="98"/>
      <c r="G139" s="98"/>
      <c r="H139" s="99"/>
      <c r="I139" s="99"/>
      <c r="J139" s="390"/>
      <c r="K139" s="391"/>
      <c r="L139" s="391"/>
      <c r="M139" s="392"/>
      <c r="N139" s="298" t="str">
        <f t="shared" si="6"/>
        <v/>
      </c>
      <c r="O139" s="298" t="str">
        <f t="shared" si="7"/>
        <v/>
      </c>
      <c r="P139" s="299" t="str">
        <f t="shared" si="8"/>
        <v/>
      </c>
    </row>
    <row r="140" spans="1:16" s="71" customFormat="1" ht="14.4" customHeight="1">
      <c r="A140" s="398"/>
      <c r="B140" s="399"/>
      <c r="C140" s="97"/>
      <c r="D140" s="97"/>
      <c r="E140" s="83"/>
      <c r="F140" s="98"/>
      <c r="G140" s="98"/>
      <c r="H140" s="99"/>
      <c r="I140" s="99"/>
      <c r="J140" s="390"/>
      <c r="K140" s="391"/>
      <c r="L140" s="391"/>
      <c r="M140" s="392"/>
      <c r="N140" s="298" t="str">
        <f t="shared" si="6"/>
        <v/>
      </c>
      <c r="O140" s="298" t="str">
        <f t="shared" si="7"/>
        <v/>
      </c>
      <c r="P140" s="299" t="str">
        <f t="shared" si="8"/>
        <v/>
      </c>
    </row>
    <row r="141" spans="1:16" s="71" customFormat="1" ht="14.4" customHeight="1">
      <c r="A141" s="398"/>
      <c r="B141" s="399"/>
      <c r="C141" s="97"/>
      <c r="D141" s="97"/>
      <c r="E141" s="83"/>
      <c r="F141" s="98"/>
      <c r="G141" s="98"/>
      <c r="H141" s="99"/>
      <c r="I141" s="99"/>
      <c r="J141" s="390"/>
      <c r="K141" s="391"/>
      <c r="L141" s="391"/>
      <c r="M141" s="392"/>
      <c r="N141" s="298" t="str">
        <f t="shared" si="6"/>
        <v/>
      </c>
      <c r="O141" s="298" t="str">
        <f t="shared" si="7"/>
        <v/>
      </c>
      <c r="P141" s="299" t="str">
        <f t="shared" si="8"/>
        <v/>
      </c>
    </row>
    <row r="142" spans="1:16" s="71" customFormat="1" ht="14.4" customHeight="1">
      <c r="A142" s="398"/>
      <c r="B142" s="399"/>
      <c r="C142" s="97"/>
      <c r="D142" s="97"/>
      <c r="E142" s="83"/>
      <c r="F142" s="98"/>
      <c r="G142" s="98"/>
      <c r="H142" s="99"/>
      <c r="I142" s="99"/>
      <c r="J142" s="390"/>
      <c r="K142" s="391"/>
      <c r="L142" s="391"/>
      <c r="M142" s="392"/>
      <c r="N142" s="298" t="str">
        <f t="shared" si="6"/>
        <v/>
      </c>
      <c r="O142" s="298" t="str">
        <f t="shared" si="7"/>
        <v/>
      </c>
      <c r="P142" s="299" t="str">
        <f t="shared" si="8"/>
        <v/>
      </c>
    </row>
    <row r="143" spans="1:16" s="71" customFormat="1" ht="14.4" customHeight="1">
      <c r="A143" s="398"/>
      <c r="B143" s="399"/>
      <c r="C143" s="97"/>
      <c r="D143" s="97"/>
      <c r="E143" s="83"/>
      <c r="F143" s="98"/>
      <c r="G143" s="98"/>
      <c r="H143" s="99"/>
      <c r="I143" s="99"/>
      <c r="J143" s="390"/>
      <c r="K143" s="391"/>
      <c r="L143" s="391"/>
      <c r="M143" s="392"/>
      <c r="N143" s="298" t="str">
        <f t="shared" si="6"/>
        <v/>
      </c>
      <c r="O143" s="298" t="str">
        <f t="shared" si="7"/>
        <v/>
      </c>
      <c r="P143" s="299" t="str">
        <f t="shared" si="8"/>
        <v/>
      </c>
    </row>
    <row r="144" spans="1:16" s="71" customFormat="1" ht="14.4" customHeight="1">
      <c r="A144" s="398"/>
      <c r="B144" s="399"/>
      <c r="C144" s="97"/>
      <c r="D144" s="97"/>
      <c r="E144" s="83"/>
      <c r="F144" s="98"/>
      <c r="G144" s="98"/>
      <c r="H144" s="99"/>
      <c r="I144" s="99"/>
      <c r="J144" s="390"/>
      <c r="K144" s="391"/>
      <c r="L144" s="391"/>
      <c r="M144" s="392"/>
      <c r="N144" s="298" t="str">
        <f t="shared" si="6"/>
        <v/>
      </c>
      <c r="O144" s="298" t="str">
        <f t="shared" si="7"/>
        <v/>
      </c>
      <c r="P144" s="299" t="str">
        <f t="shared" si="8"/>
        <v/>
      </c>
    </row>
    <row r="145" spans="1:16" s="71" customFormat="1" ht="14.4" customHeight="1">
      <c r="A145" s="398"/>
      <c r="B145" s="399"/>
      <c r="C145" s="97"/>
      <c r="D145" s="97"/>
      <c r="E145" s="83"/>
      <c r="F145" s="98"/>
      <c r="G145" s="98"/>
      <c r="H145" s="99"/>
      <c r="I145" s="99"/>
      <c r="J145" s="390"/>
      <c r="K145" s="391"/>
      <c r="L145" s="391"/>
      <c r="M145" s="392"/>
      <c r="N145" s="298" t="str">
        <f t="shared" si="6"/>
        <v/>
      </c>
      <c r="O145" s="298" t="str">
        <f t="shared" si="7"/>
        <v/>
      </c>
      <c r="P145" s="299" t="str">
        <f t="shared" si="8"/>
        <v/>
      </c>
    </row>
    <row r="146" spans="1:16" s="71" customFormat="1" ht="14.4" customHeight="1">
      <c r="A146" s="398"/>
      <c r="B146" s="399"/>
      <c r="C146" s="97"/>
      <c r="D146" s="97"/>
      <c r="E146" s="83"/>
      <c r="F146" s="98"/>
      <c r="G146" s="98"/>
      <c r="H146" s="99"/>
      <c r="I146" s="99"/>
      <c r="J146" s="390"/>
      <c r="K146" s="391"/>
      <c r="L146" s="391"/>
      <c r="M146" s="392"/>
      <c r="N146" s="298" t="str">
        <f t="shared" si="6"/>
        <v/>
      </c>
      <c r="O146" s="298" t="str">
        <f t="shared" si="7"/>
        <v/>
      </c>
      <c r="P146" s="299" t="str">
        <f t="shared" si="8"/>
        <v/>
      </c>
    </row>
    <row r="147" spans="1:16" s="71" customFormat="1" ht="14.4" customHeight="1">
      <c r="A147" s="398"/>
      <c r="B147" s="399"/>
      <c r="C147" s="97"/>
      <c r="D147" s="97"/>
      <c r="E147" s="83"/>
      <c r="F147" s="98"/>
      <c r="G147" s="98"/>
      <c r="H147" s="99"/>
      <c r="I147" s="99"/>
      <c r="J147" s="390"/>
      <c r="K147" s="391"/>
      <c r="L147" s="391"/>
      <c r="M147" s="392"/>
      <c r="N147" s="298" t="str">
        <f t="shared" si="6"/>
        <v/>
      </c>
      <c r="O147" s="298" t="str">
        <f t="shared" si="7"/>
        <v/>
      </c>
      <c r="P147" s="299" t="str">
        <f t="shared" si="8"/>
        <v/>
      </c>
    </row>
    <row r="148" spans="1:16" s="71" customFormat="1" ht="14.4" customHeight="1">
      <c r="A148" s="398"/>
      <c r="B148" s="399"/>
      <c r="C148" s="97"/>
      <c r="D148" s="97"/>
      <c r="E148" s="83"/>
      <c r="F148" s="98"/>
      <c r="G148" s="98"/>
      <c r="H148" s="99"/>
      <c r="I148" s="99"/>
      <c r="J148" s="390"/>
      <c r="K148" s="391"/>
      <c r="L148" s="391"/>
      <c r="M148" s="392"/>
      <c r="N148" s="298" t="str">
        <f t="shared" si="6"/>
        <v/>
      </c>
      <c r="O148" s="298" t="str">
        <f t="shared" si="7"/>
        <v/>
      </c>
      <c r="P148" s="299" t="str">
        <f t="shared" si="8"/>
        <v/>
      </c>
    </row>
    <row r="149" spans="1:16" s="71" customFormat="1" ht="14.4" customHeight="1">
      <c r="A149" s="398"/>
      <c r="B149" s="399"/>
      <c r="C149" s="97"/>
      <c r="D149" s="97"/>
      <c r="E149" s="83"/>
      <c r="F149" s="98"/>
      <c r="G149" s="98"/>
      <c r="H149" s="99"/>
      <c r="I149" s="99"/>
      <c r="J149" s="390"/>
      <c r="K149" s="391"/>
      <c r="L149" s="391"/>
      <c r="M149" s="392"/>
      <c r="N149" s="298" t="str">
        <f t="shared" si="6"/>
        <v/>
      </c>
      <c r="O149" s="298" t="str">
        <f t="shared" si="7"/>
        <v/>
      </c>
      <c r="P149" s="299" t="str">
        <f t="shared" si="8"/>
        <v/>
      </c>
    </row>
    <row r="150" spans="1:16" s="71" customFormat="1" ht="14.4" customHeight="1">
      <c r="A150" s="398"/>
      <c r="B150" s="399"/>
      <c r="C150" s="97"/>
      <c r="D150" s="97"/>
      <c r="E150" s="83"/>
      <c r="F150" s="98"/>
      <c r="G150" s="98"/>
      <c r="H150" s="99"/>
      <c r="I150" s="99"/>
      <c r="J150" s="390"/>
      <c r="K150" s="391"/>
      <c r="L150" s="391"/>
      <c r="M150" s="392"/>
      <c r="N150" s="298" t="str">
        <f t="shared" si="6"/>
        <v/>
      </c>
      <c r="O150" s="298" t="str">
        <f t="shared" si="7"/>
        <v/>
      </c>
      <c r="P150" s="299" t="str">
        <f t="shared" si="8"/>
        <v/>
      </c>
    </row>
    <row r="151" spans="1:16" s="71" customFormat="1" ht="14.4" customHeight="1">
      <c r="A151" s="398"/>
      <c r="B151" s="399"/>
      <c r="C151" s="97"/>
      <c r="D151" s="97"/>
      <c r="E151" s="83"/>
      <c r="F151" s="98"/>
      <c r="G151" s="98"/>
      <c r="H151" s="99"/>
      <c r="I151" s="99"/>
      <c r="J151" s="390"/>
      <c r="K151" s="391"/>
      <c r="L151" s="391"/>
      <c r="M151" s="392"/>
      <c r="N151" s="298" t="str">
        <f t="shared" si="6"/>
        <v/>
      </c>
      <c r="O151" s="298" t="str">
        <f t="shared" si="7"/>
        <v/>
      </c>
      <c r="P151" s="299" t="str">
        <f t="shared" si="8"/>
        <v/>
      </c>
    </row>
    <row r="152" spans="1:16" s="71" customFormat="1" ht="14.4" customHeight="1">
      <c r="A152" s="398"/>
      <c r="B152" s="399"/>
      <c r="C152" s="97"/>
      <c r="D152" s="97"/>
      <c r="E152" s="83"/>
      <c r="F152" s="98"/>
      <c r="G152" s="98"/>
      <c r="H152" s="99"/>
      <c r="I152" s="99"/>
      <c r="J152" s="390"/>
      <c r="K152" s="391"/>
      <c r="L152" s="391"/>
      <c r="M152" s="392"/>
      <c r="N152" s="298" t="str">
        <f t="shared" si="6"/>
        <v/>
      </c>
      <c r="O152" s="298" t="str">
        <f t="shared" si="7"/>
        <v/>
      </c>
      <c r="P152" s="299" t="str">
        <f t="shared" si="8"/>
        <v/>
      </c>
    </row>
    <row r="153" spans="1:16" s="71" customFormat="1" ht="14.4" customHeight="1">
      <c r="A153" s="398"/>
      <c r="B153" s="399"/>
      <c r="C153" s="97"/>
      <c r="D153" s="97"/>
      <c r="E153" s="83"/>
      <c r="F153" s="98"/>
      <c r="G153" s="98"/>
      <c r="H153" s="99"/>
      <c r="I153" s="99"/>
      <c r="J153" s="390"/>
      <c r="K153" s="391"/>
      <c r="L153" s="391"/>
      <c r="M153" s="392"/>
      <c r="N153" s="298" t="str">
        <f t="shared" si="6"/>
        <v/>
      </c>
      <c r="O153" s="298" t="str">
        <f t="shared" si="7"/>
        <v/>
      </c>
      <c r="P153" s="299" t="str">
        <f t="shared" si="8"/>
        <v/>
      </c>
    </row>
    <row r="154" spans="1:16" s="71" customFormat="1" ht="14.4" customHeight="1">
      <c r="A154" s="398"/>
      <c r="B154" s="399"/>
      <c r="C154" s="97"/>
      <c r="D154" s="97"/>
      <c r="E154" s="83"/>
      <c r="F154" s="98"/>
      <c r="G154" s="98"/>
      <c r="H154" s="99"/>
      <c r="I154" s="99"/>
      <c r="J154" s="390"/>
      <c r="K154" s="391"/>
      <c r="L154" s="391"/>
      <c r="M154" s="392"/>
      <c r="N154" s="298" t="str">
        <f t="shared" si="6"/>
        <v/>
      </c>
      <c r="O154" s="298" t="str">
        <f t="shared" si="7"/>
        <v/>
      </c>
      <c r="P154" s="299" t="str">
        <f t="shared" si="8"/>
        <v/>
      </c>
    </row>
    <row r="155" spans="1:16" s="71" customFormat="1" ht="14.4" customHeight="1">
      <c r="A155" s="398"/>
      <c r="B155" s="399"/>
      <c r="C155" s="97"/>
      <c r="D155" s="97"/>
      <c r="E155" s="83"/>
      <c r="F155" s="98"/>
      <c r="G155" s="98"/>
      <c r="H155" s="99"/>
      <c r="I155" s="99"/>
      <c r="J155" s="390"/>
      <c r="K155" s="391"/>
      <c r="L155" s="391"/>
      <c r="M155" s="392"/>
      <c r="N155" s="298" t="str">
        <f t="shared" si="6"/>
        <v/>
      </c>
      <c r="O155" s="298" t="str">
        <f t="shared" si="7"/>
        <v/>
      </c>
      <c r="P155" s="299" t="str">
        <f t="shared" si="8"/>
        <v/>
      </c>
    </row>
    <row r="156" spans="1:16" s="71" customFormat="1" ht="14.4" customHeight="1">
      <c r="A156" s="398"/>
      <c r="B156" s="399"/>
      <c r="C156" s="97"/>
      <c r="D156" s="97"/>
      <c r="E156" s="83"/>
      <c r="F156" s="98"/>
      <c r="G156" s="98"/>
      <c r="H156" s="99"/>
      <c r="I156" s="99"/>
      <c r="J156" s="390"/>
      <c r="K156" s="391"/>
      <c r="L156" s="391"/>
      <c r="M156" s="392"/>
      <c r="N156" s="298" t="str">
        <f t="shared" si="6"/>
        <v/>
      </c>
      <c r="O156" s="298" t="str">
        <f t="shared" si="7"/>
        <v/>
      </c>
      <c r="P156" s="299" t="str">
        <f t="shared" si="8"/>
        <v/>
      </c>
    </row>
    <row r="157" spans="1:16" s="71" customFormat="1" ht="14.4" customHeight="1">
      <c r="A157" s="398"/>
      <c r="B157" s="399"/>
      <c r="C157" s="97"/>
      <c r="D157" s="97"/>
      <c r="E157" s="83"/>
      <c r="F157" s="98"/>
      <c r="G157" s="98"/>
      <c r="H157" s="99"/>
      <c r="I157" s="99"/>
      <c r="J157" s="390"/>
      <c r="K157" s="391"/>
      <c r="L157" s="391"/>
      <c r="M157" s="392"/>
      <c r="N157" s="298" t="str">
        <f t="shared" si="6"/>
        <v/>
      </c>
      <c r="O157" s="298" t="str">
        <f t="shared" si="7"/>
        <v/>
      </c>
      <c r="P157" s="299" t="str">
        <f t="shared" si="8"/>
        <v/>
      </c>
    </row>
    <row r="158" spans="1:16" s="71" customFormat="1" ht="14.4" customHeight="1">
      <c r="A158" s="398"/>
      <c r="B158" s="399"/>
      <c r="C158" s="97"/>
      <c r="D158" s="97"/>
      <c r="E158" s="83"/>
      <c r="F158" s="98"/>
      <c r="G158" s="98"/>
      <c r="H158" s="99"/>
      <c r="I158" s="99"/>
      <c r="J158" s="390"/>
      <c r="K158" s="391"/>
      <c r="L158" s="391"/>
      <c r="M158" s="392"/>
      <c r="N158" s="298" t="str">
        <f t="shared" si="6"/>
        <v/>
      </c>
      <c r="O158" s="298" t="str">
        <f t="shared" si="7"/>
        <v/>
      </c>
      <c r="P158" s="299" t="str">
        <f t="shared" si="8"/>
        <v/>
      </c>
    </row>
    <row r="159" spans="1:16" s="71" customFormat="1" ht="14.4" customHeight="1">
      <c r="A159" s="398"/>
      <c r="B159" s="399"/>
      <c r="C159" s="97"/>
      <c r="D159" s="97"/>
      <c r="E159" s="83"/>
      <c r="F159" s="98"/>
      <c r="G159" s="98"/>
      <c r="H159" s="99"/>
      <c r="I159" s="99"/>
      <c r="J159" s="390"/>
      <c r="K159" s="391"/>
      <c r="L159" s="391"/>
      <c r="M159" s="392"/>
      <c r="N159" s="298" t="str">
        <f t="shared" si="6"/>
        <v/>
      </c>
      <c r="O159" s="298" t="str">
        <f t="shared" si="7"/>
        <v/>
      </c>
      <c r="P159" s="299" t="str">
        <f t="shared" si="8"/>
        <v/>
      </c>
    </row>
    <row r="160" spans="1:16" s="71" customFormat="1" ht="14.4" customHeight="1">
      <c r="A160" s="398"/>
      <c r="B160" s="399"/>
      <c r="C160" s="97"/>
      <c r="D160" s="97"/>
      <c r="E160" s="83"/>
      <c r="F160" s="98"/>
      <c r="G160" s="98"/>
      <c r="H160" s="99"/>
      <c r="I160" s="99"/>
      <c r="J160" s="390"/>
      <c r="K160" s="391"/>
      <c r="L160" s="391"/>
      <c r="M160" s="392"/>
      <c r="N160" s="298" t="str">
        <f t="shared" ref="N160:N223" si="9">IF(OR(A160="",A160="-"),"",A160)</f>
        <v/>
      </c>
      <c r="O160" s="298" t="str">
        <f t="shared" ref="O160:O223" si="10">IF(OR(C160="",C160="-"),"",C160)</f>
        <v/>
      </c>
      <c r="P160" s="299" t="str">
        <f t="shared" ref="P160:P223" si="11">IF(COUNTA(A160:I160)=0,"",IF(AND(COUNTA(A160:E160)=4,COUNTA(F160:I160)&gt;0),0,1))</f>
        <v/>
      </c>
    </row>
    <row r="161" spans="1:16" s="71" customFormat="1" ht="14.4" customHeight="1">
      <c r="A161" s="398"/>
      <c r="B161" s="399"/>
      <c r="C161" s="97"/>
      <c r="D161" s="97"/>
      <c r="E161" s="83"/>
      <c r="F161" s="98"/>
      <c r="G161" s="98"/>
      <c r="H161" s="99"/>
      <c r="I161" s="99"/>
      <c r="J161" s="390"/>
      <c r="K161" s="391"/>
      <c r="L161" s="391"/>
      <c r="M161" s="392"/>
      <c r="N161" s="298" t="str">
        <f t="shared" si="9"/>
        <v/>
      </c>
      <c r="O161" s="298" t="str">
        <f t="shared" si="10"/>
        <v/>
      </c>
      <c r="P161" s="299" t="str">
        <f t="shared" si="11"/>
        <v/>
      </c>
    </row>
    <row r="162" spans="1:16" s="71" customFormat="1" ht="14.4" customHeight="1">
      <c r="A162" s="398"/>
      <c r="B162" s="399"/>
      <c r="C162" s="97"/>
      <c r="D162" s="97"/>
      <c r="E162" s="83"/>
      <c r="F162" s="98"/>
      <c r="G162" s="98"/>
      <c r="H162" s="99"/>
      <c r="I162" s="99"/>
      <c r="J162" s="390"/>
      <c r="K162" s="391"/>
      <c r="L162" s="391"/>
      <c r="M162" s="392"/>
      <c r="N162" s="298" t="str">
        <f t="shared" si="9"/>
        <v/>
      </c>
      <c r="O162" s="298" t="str">
        <f t="shared" si="10"/>
        <v/>
      </c>
      <c r="P162" s="299" t="str">
        <f t="shared" si="11"/>
        <v/>
      </c>
    </row>
    <row r="163" spans="1:16" s="71" customFormat="1" ht="14.4" customHeight="1">
      <c r="A163" s="398"/>
      <c r="B163" s="399"/>
      <c r="C163" s="97"/>
      <c r="D163" s="97"/>
      <c r="E163" s="83"/>
      <c r="F163" s="98"/>
      <c r="G163" s="98"/>
      <c r="H163" s="99"/>
      <c r="I163" s="99"/>
      <c r="J163" s="390"/>
      <c r="K163" s="391"/>
      <c r="L163" s="391"/>
      <c r="M163" s="392"/>
      <c r="N163" s="298" t="str">
        <f t="shared" si="9"/>
        <v/>
      </c>
      <c r="O163" s="298" t="str">
        <f t="shared" si="10"/>
        <v/>
      </c>
      <c r="P163" s="299" t="str">
        <f t="shared" si="11"/>
        <v/>
      </c>
    </row>
    <row r="164" spans="1:16" s="71" customFormat="1" ht="14.4" customHeight="1">
      <c r="A164" s="398"/>
      <c r="B164" s="399"/>
      <c r="C164" s="97"/>
      <c r="D164" s="97"/>
      <c r="E164" s="83"/>
      <c r="F164" s="98"/>
      <c r="G164" s="98"/>
      <c r="H164" s="99"/>
      <c r="I164" s="99"/>
      <c r="J164" s="390"/>
      <c r="K164" s="391"/>
      <c r="L164" s="391"/>
      <c r="M164" s="392"/>
      <c r="N164" s="298" t="str">
        <f t="shared" si="9"/>
        <v/>
      </c>
      <c r="O164" s="298" t="str">
        <f t="shared" si="10"/>
        <v/>
      </c>
      <c r="P164" s="299" t="str">
        <f t="shared" si="11"/>
        <v/>
      </c>
    </row>
    <row r="165" spans="1:16" s="71" customFormat="1" ht="14.4" customHeight="1">
      <c r="A165" s="398"/>
      <c r="B165" s="399"/>
      <c r="C165" s="97"/>
      <c r="D165" s="97"/>
      <c r="E165" s="83"/>
      <c r="F165" s="98"/>
      <c r="G165" s="98"/>
      <c r="H165" s="99"/>
      <c r="I165" s="99"/>
      <c r="J165" s="390"/>
      <c r="K165" s="391"/>
      <c r="L165" s="391"/>
      <c r="M165" s="392"/>
      <c r="N165" s="298" t="str">
        <f t="shared" si="9"/>
        <v/>
      </c>
      <c r="O165" s="298" t="str">
        <f t="shared" si="10"/>
        <v/>
      </c>
      <c r="P165" s="299" t="str">
        <f t="shared" si="11"/>
        <v/>
      </c>
    </row>
    <row r="166" spans="1:16" s="71" customFormat="1" ht="14.4" customHeight="1">
      <c r="A166" s="398"/>
      <c r="B166" s="399"/>
      <c r="C166" s="97"/>
      <c r="D166" s="97"/>
      <c r="E166" s="83"/>
      <c r="F166" s="98"/>
      <c r="G166" s="98"/>
      <c r="H166" s="99"/>
      <c r="I166" s="99"/>
      <c r="J166" s="390"/>
      <c r="K166" s="391"/>
      <c r="L166" s="391"/>
      <c r="M166" s="392"/>
      <c r="N166" s="298" t="str">
        <f t="shared" si="9"/>
        <v/>
      </c>
      <c r="O166" s="298" t="str">
        <f t="shared" si="10"/>
        <v/>
      </c>
      <c r="P166" s="299" t="str">
        <f t="shared" si="11"/>
        <v/>
      </c>
    </row>
    <row r="167" spans="1:16" s="71" customFormat="1" ht="14.4" customHeight="1">
      <c r="A167" s="398"/>
      <c r="B167" s="399"/>
      <c r="C167" s="97"/>
      <c r="D167" s="97"/>
      <c r="E167" s="83"/>
      <c r="F167" s="98"/>
      <c r="G167" s="98"/>
      <c r="H167" s="99"/>
      <c r="I167" s="99"/>
      <c r="J167" s="390"/>
      <c r="K167" s="391"/>
      <c r="L167" s="391"/>
      <c r="M167" s="392"/>
      <c r="N167" s="298" t="str">
        <f t="shared" si="9"/>
        <v/>
      </c>
      <c r="O167" s="298" t="str">
        <f t="shared" si="10"/>
        <v/>
      </c>
      <c r="P167" s="299" t="str">
        <f t="shared" si="11"/>
        <v/>
      </c>
    </row>
    <row r="168" spans="1:16" s="71" customFormat="1" ht="14.4" customHeight="1">
      <c r="A168" s="398"/>
      <c r="B168" s="399"/>
      <c r="C168" s="97"/>
      <c r="D168" s="97"/>
      <c r="E168" s="83"/>
      <c r="F168" s="98"/>
      <c r="G168" s="98"/>
      <c r="H168" s="99"/>
      <c r="I168" s="99"/>
      <c r="J168" s="390"/>
      <c r="K168" s="391"/>
      <c r="L168" s="391"/>
      <c r="M168" s="392"/>
      <c r="N168" s="298" t="str">
        <f t="shared" si="9"/>
        <v/>
      </c>
      <c r="O168" s="298" t="str">
        <f t="shared" si="10"/>
        <v/>
      </c>
      <c r="P168" s="299" t="str">
        <f t="shared" si="11"/>
        <v/>
      </c>
    </row>
    <row r="169" spans="1:16" s="71" customFormat="1" ht="14.4" customHeight="1">
      <c r="A169" s="398"/>
      <c r="B169" s="399"/>
      <c r="C169" s="97"/>
      <c r="D169" s="97"/>
      <c r="E169" s="83"/>
      <c r="F169" s="98"/>
      <c r="G169" s="98"/>
      <c r="H169" s="99"/>
      <c r="I169" s="99"/>
      <c r="J169" s="390"/>
      <c r="K169" s="391"/>
      <c r="L169" s="391"/>
      <c r="M169" s="392"/>
      <c r="N169" s="298" t="str">
        <f t="shared" si="9"/>
        <v/>
      </c>
      <c r="O169" s="298" t="str">
        <f t="shared" si="10"/>
        <v/>
      </c>
      <c r="P169" s="299" t="str">
        <f t="shared" si="11"/>
        <v/>
      </c>
    </row>
    <row r="170" spans="1:16" s="71" customFormat="1" ht="14.4" customHeight="1">
      <c r="A170" s="398"/>
      <c r="B170" s="399"/>
      <c r="C170" s="97"/>
      <c r="D170" s="97"/>
      <c r="E170" s="83"/>
      <c r="F170" s="98"/>
      <c r="G170" s="98"/>
      <c r="H170" s="99"/>
      <c r="I170" s="99"/>
      <c r="J170" s="390"/>
      <c r="K170" s="391"/>
      <c r="L170" s="391"/>
      <c r="M170" s="392"/>
      <c r="N170" s="298" t="str">
        <f t="shared" si="9"/>
        <v/>
      </c>
      <c r="O170" s="298" t="str">
        <f t="shared" si="10"/>
        <v/>
      </c>
      <c r="P170" s="299" t="str">
        <f t="shared" si="11"/>
        <v/>
      </c>
    </row>
    <row r="171" spans="1:16" s="71" customFormat="1" ht="14.4" customHeight="1">
      <c r="A171" s="398"/>
      <c r="B171" s="399"/>
      <c r="C171" s="97"/>
      <c r="D171" s="97"/>
      <c r="E171" s="83"/>
      <c r="F171" s="98"/>
      <c r="G171" s="98"/>
      <c r="H171" s="99"/>
      <c r="I171" s="99"/>
      <c r="J171" s="390"/>
      <c r="K171" s="391"/>
      <c r="L171" s="391"/>
      <c r="M171" s="392"/>
      <c r="N171" s="298" t="str">
        <f t="shared" si="9"/>
        <v/>
      </c>
      <c r="O171" s="298" t="str">
        <f t="shared" si="10"/>
        <v/>
      </c>
      <c r="P171" s="299" t="str">
        <f t="shared" si="11"/>
        <v/>
      </c>
    </row>
    <row r="172" spans="1:16" s="71" customFormat="1" ht="14.4" customHeight="1">
      <c r="A172" s="398"/>
      <c r="B172" s="399"/>
      <c r="C172" s="97"/>
      <c r="D172" s="97"/>
      <c r="E172" s="83"/>
      <c r="F172" s="98"/>
      <c r="G172" s="98"/>
      <c r="H172" s="99"/>
      <c r="I172" s="99"/>
      <c r="J172" s="390"/>
      <c r="K172" s="391"/>
      <c r="L172" s="391"/>
      <c r="M172" s="392"/>
      <c r="N172" s="298" t="str">
        <f t="shared" si="9"/>
        <v/>
      </c>
      <c r="O172" s="298" t="str">
        <f t="shared" si="10"/>
        <v/>
      </c>
      <c r="P172" s="299" t="str">
        <f t="shared" si="11"/>
        <v/>
      </c>
    </row>
    <row r="173" spans="1:16" s="71" customFormat="1" ht="14.4" customHeight="1">
      <c r="A173" s="398"/>
      <c r="B173" s="399"/>
      <c r="C173" s="97"/>
      <c r="D173" s="97"/>
      <c r="E173" s="83"/>
      <c r="F173" s="98"/>
      <c r="G173" s="98"/>
      <c r="H173" s="99"/>
      <c r="I173" s="99"/>
      <c r="J173" s="390"/>
      <c r="K173" s="391"/>
      <c r="L173" s="391"/>
      <c r="M173" s="392"/>
      <c r="N173" s="298" t="str">
        <f t="shared" si="9"/>
        <v/>
      </c>
      <c r="O173" s="298" t="str">
        <f t="shared" si="10"/>
        <v/>
      </c>
      <c r="P173" s="299" t="str">
        <f t="shared" si="11"/>
        <v/>
      </c>
    </row>
    <row r="174" spans="1:16" s="71" customFormat="1" ht="14.4" customHeight="1">
      <c r="A174" s="398"/>
      <c r="B174" s="399"/>
      <c r="C174" s="97"/>
      <c r="D174" s="97"/>
      <c r="E174" s="83"/>
      <c r="F174" s="98"/>
      <c r="G174" s="98"/>
      <c r="H174" s="99"/>
      <c r="I174" s="99"/>
      <c r="J174" s="390"/>
      <c r="K174" s="391"/>
      <c r="L174" s="391"/>
      <c r="M174" s="392"/>
      <c r="N174" s="298" t="str">
        <f t="shared" si="9"/>
        <v/>
      </c>
      <c r="O174" s="298" t="str">
        <f t="shared" si="10"/>
        <v/>
      </c>
      <c r="P174" s="299" t="str">
        <f t="shared" si="11"/>
        <v/>
      </c>
    </row>
    <row r="175" spans="1:16" s="71" customFormat="1" ht="14.4" customHeight="1">
      <c r="A175" s="398"/>
      <c r="B175" s="399"/>
      <c r="C175" s="97"/>
      <c r="D175" s="97"/>
      <c r="E175" s="83"/>
      <c r="F175" s="98"/>
      <c r="G175" s="98"/>
      <c r="H175" s="99"/>
      <c r="I175" s="99"/>
      <c r="J175" s="390"/>
      <c r="K175" s="391"/>
      <c r="L175" s="391"/>
      <c r="M175" s="392"/>
      <c r="N175" s="298" t="str">
        <f t="shared" si="9"/>
        <v/>
      </c>
      <c r="O175" s="298" t="str">
        <f t="shared" si="10"/>
        <v/>
      </c>
      <c r="P175" s="299" t="str">
        <f t="shared" si="11"/>
        <v/>
      </c>
    </row>
    <row r="176" spans="1:16" s="71" customFormat="1" ht="14.4" customHeight="1">
      <c r="A176" s="398"/>
      <c r="B176" s="399"/>
      <c r="C176" s="97"/>
      <c r="D176" s="97"/>
      <c r="E176" s="83"/>
      <c r="F176" s="98"/>
      <c r="G176" s="98"/>
      <c r="H176" s="99"/>
      <c r="I176" s="99"/>
      <c r="J176" s="390"/>
      <c r="K176" s="391"/>
      <c r="L176" s="391"/>
      <c r="M176" s="392"/>
      <c r="N176" s="298" t="str">
        <f t="shared" si="9"/>
        <v/>
      </c>
      <c r="O176" s="298" t="str">
        <f t="shared" si="10"/>
        <v/>
      </c>
      <c r="P176" s="299" t="str">
        <f t="shared" si="11"/>
        <v/>
      </c>
    </row>
    <row r="177" spans="1:16" s="71" customFormat="1" ht="14.4" customHeight="1">
      <c r="A177" s="398"/>
      <c r="B177" s="399"/>
      <c r="C177" s="97"/>
      <c r="D177" s="97"/>
      <c r="E177" s="83"/>
      <c r="F177" s="98"/>
      <c r="G177" s="98"/>
      <c r="H177" s="99"/>
      <c r="I177" s="99"/>
      <c r="J177" s="390"/>
      <c r="K177" s="391"/>
      <c r="L177" s="391"/>
      <c r="M177" s="392"/>
      <c r="N177" s="298" t="str">
        <f t="shared" si="9"/>
        <v/>
      </c>
      <c r="O177" s="298" t="str">
        <f t="shared" si="10"/>
        <v/>
      </c>
      <c r="P177" s="299" t="str">
        <f t="shared" si="11"/>
        <v/>
      </c>
    </row>
    <row r="178" spans="1:16" s="71" customFormat="1" ht="14.4" customHeight="1">
      <c r="A178" s="398"/>
      <c r="B178" s="399"/>
      <c r="C178" s="97"/>
      <c r="D178" s="97"/>
      <c r="E178" s="83"/>
      <c r="F178" s="98"/>
      <c r="G178" s="98"/>
      <c r="H178" s="99"/>
      <c r="I178" s="99"/>
      <c r="J178" s="390"/>
      <c r="K178" s="391"/>
      <c r="L178" s="391"/>
      <c r="M178" s="392"/>
      <c r="N178" s="298" t="str">
        <f t="shared" si="9"/>
        <v/>
      </c>
      <c r="O178" s="298" t="str">
        <f t="shared" si="10"/>
        <v/>
      </c>
      <c r="P178" s="299" t="str">
        <f t="shared" si="11"/>
        <v/>
      </c>
    </row>
    <row r="179" spans="1:16" s="71" customFormat="1" ht="14.4" customHeight="1">
      <c r="A179" s="398"/>
      <c r="B179" s="399"/>
      <c r="C179" s="97"/>
      <c r="D179" s="97"/>
      <c r="E179" s="83"/>
      <c r="F179" s="98"/>
      <c r="G179" s="98"/>
      <c r="H179" s="99"/>
      <c r="I179" s="99"/>
      <c r="J179" s="390"/>
      <c r="K179" s="391"/>
      <c r="L179" s="391"/>
      <c r="M179" s="392"/>
      <c r="N179" s="298" t="str">
        <f t="shared" si="9"/>
        <v/>
      </c>
      <c r="O179" s="298" t="str">
        <f t="shared" si="10"/>
        <v/>
      </c>
      <c r="P179" s="299" t="str">
        <f t="shared" si="11"/>
        <v/>
      </c>
    </row>
    <row r="180" spans="1:16" s="71" customFormat="1" ht="14.4" customHeight="1">
      <c r="A180" s="398"/>
      <c r="B180" s="399"/>
      <c r="C180" s="97"/>
      <c r="D180" s="97"/>
      <c r="E180" s="83"/>
      <c r="F180" s="98"/>
      <c r="G180" s="98"/>
      <c r="H180" s="99"/>
      <c r="I180" s="99"/>
      <c r="J180" s="390"/>
      <c r="K180" s="391"/>
      <c r="L180" s="391"/>
      <c r="M180" s="392"/>
      <c r="N180" s="298" t="str">
        <f t="shared" si="9"/>
        <v/>
      </c>
      <c r="O180" s="298" t="str">
        <f t="shared" si="10"/>
        <v/>
      </c>
      <c r="P180" s="299" t="str">
        <f t="shared" si="11"/>
        <v/>
      </c>
    </row>
    <row r="181" spans="1:16" s="71" customFormat="1" ht="14.4" customHeight="1">
      <c r="A181" s="398"/>
      <c r="B181" s="399"/>
      <c r="C181" s="97"/>
      <c r="D181" s="97"/>
      <c r="E181" s="83"/>
      <c r="F181" s="98"/>
      <c r="G181" s="98"/>
      <c r="H181" s="99"/>
      <c r="I181" s="99"/>
      <c r="J181" s="390"/>
      <c r="K181" s="391"/>
      <c r="L181" s="391"/>
      <c r="M181" s="392"/>
      <c r="N181" s="298" t="str">
        <f t="shared" si="9"/>
        <v/>
      </c>
      <c r="O181" s="298" t="str">
        <f t="shared" si="10"/>
        <v/>
      </c>
      <c r="P181" s="299" t="str">
        <f t="shared" si="11"/>
        <v/>
      </c>
    </row>
    <row r="182" spans="1:16" s="71" customFormat="1" ht="14.4" customHeight="1">
      <c r="A182" s="398"/>
      <c r="B182" s="399"/>
      <c r="C182" s="97"/>
      <c r="D182" s="97"/>
      <c r="E182" s="83"/>
      <c r="F182" s="98"/>
      <c r="G182" s="98"/>
      <c r="H182" s="99"/>
      <c r="I182" s="99"/>
      <c r="J182" s="390"/>
      <c r="K182" s="391"/>
      <c r="L182" s="391"/>
      <c r="M182" s="392"/>
      <c r="N182" s="298" t="str">
        <f t="shared" si="9"/>
        <v/>
      </c>
      <c r="O182" s="298" t="str">
        <f t="shared" si="10"/>
        <v/>
      </c>
      <c r="P182" s="299" t="str">
        <f t="shared" si="11"/>
        <v/>
      </c>
    </row>
    <row r="183" spans="1:16" s="71" customFormat="1" ht="14.4" customHeight="1">
      <c r="A183" s="398"/>
      <c r="B183" s="399"/>
      <c r="C183" s="97"/>
      <c r="D183" s="97"/>
      <c r="E183" s="83"/>
      <c r="F183" s="98"/>
      <c r="G183" s="98"/>
      <c r="H183" s="99"/>
      <c r="I183" s="99"/>
      <c r="J183" s="390"/>
      <c r="K183" s="391"/>
      <c r="L183" s="391"/>
      <c r="M183" s="392"/>
      <c r="N183" s="298" t="str">
        <f t="shared" si="9"/>
        <v/>
      </c>
      <c r="O183" s="298" t="str">
        <f t="shared" si="10"/>
        <v/>
      </c>
      <c r="P183" s="299" t="str">
        <f t="shared" si="11"/>
        <v/>
      </c>
    </row>
    <row r="184" spans="1:16" s="71" customFormat="1" ht="14.4" customHeight="1">
      <c r="A184" s="398"/>
      <c r="B184" s="399"/>
      <c r="C184" s="97"/>
      <c r="D184" s="97"/>
      <c r="E184" s="83"/>
      <c r="F184" s="98"/>
      <c r="G184" s="98"/>
      <c r="H184" s="99"/>
      <c r="I184" s="99"/>
      <c r="J184" s="390"/>
      <c r="K184" s="391"/>
      <c r="L184" s="391"/>
      <c r="M184" s="392"/>
      <c r="N184" s="298" t="str">
        <f t="shared" si="9"/>
        <v/>
      </c>
      <c r="O184" s="298" t="str">
        <f t="shared" si="10"/>
        <v/>
      </c>
      <c r="P184" s="299" t="str">
        <f t="shared" si="11"/>
        <v/>
      </c>
    </row>
    <row r="185" spans="1:16" s="71" customFormat="1" ht="14.4" customHeight="1">
      <c r="A185" s="398"/>
      <c r="B185" s="399"/>
      <c r="C185" s="97"/>
      <c r="D185" s="97"/>
      <c r="E185" s="83"/>
      <c r="F185" s="98"/>
      <c r="G185" s="98"/>
      <c r="H185" s="99"/>
      <c r="I185" s="99"/>
      <c r="J185" s="390"/>
      <c r="K185" s="391"/>
      <c r="L185" s="391"/>
      <c r="M185" s="392"/>
      <c r="N185" s="298" t="str">
        <f t="shared" si="9"/>
        <v/>
      </c>
      <c r="O185" s="298" t="str">
        <f t="shared" si="10"/>
        <v/>
      </c>
      <c r="P185" s="299" t="str">
        <f t="shared" si="11"/>
        <v/>
      </c>
    </row>
    <row r="186" spans="1:16" s="71" customFormat="1" ht="14.4" customHeight="1">
      <c r="A186" s="398"/>
      <c r="B186" s="399"/>
      <c r="C186" s="97"/>
      <c r="D186" s="97"/>
      <c r="E186" s="83"/>
      <c r="F186" s="98"/>
      <c r="G186" s="98"/>
      <c r="H186" s="99"/>
      <c r="I186" s="99"/>
      <c r="J186" s="390"/>
      <c r="K186" s="391"/>
      <c r="L186" s="391"/>
      <c r="M186" s="392"/>
      <c r="N186" s="298" t="str">
        <f t="shared" si="9"/>
        <v/>
      </c>
      <c r="O186" s="298" t="str">
        <f t="shared" si="10"/>
        <v/>
      </c>
      <c r="P186" s="299" t="str">
        <f t="shared" si="11"/>
        <v/>
      </c>
    </row>
    <row r="187" spans="1:16" s="71" customFormat="1" ht="14.4" customHeight="1">
      <c r="A187" s="398"/>
      <c r="B187" s="399"/>
      <c r="C187" s="97"/>
      <c r="D187" s="97"/>
      <c r="E187" s="83"/>
      <c r="F187" s="98"/>
      <c r="G187" s="98"/>
      <c r="H187" s="99"/>
      <c r="I187" s="99"/>
      <c r="J187" s="390"/>
      <c r="K187" s="391"/>
      <c r="L187" s="391"/>
      <c r="M187" s="392"/>
      <c r="N187" s="298" t="str">
        <f t="shared" si="9"/>
        <v/>
      </c>
      <c r="O187" s="298" t="str">
        <f t="shared" si="10"/>
        <v/>
      </c>
      <c r="P187" s="299" t="str">
        <f t="shared" si="11"/>
        <v/>
      </c>
    </row>
    <row r="188" spans="1:16" s="71" customFormat="1" ht="14.4" customHeight="1">
      <c r="A188" s="398"/>
      <c r="B188" s="399"/>
      <c r="C188" s="97"/>
      <c r="D188" s="97"/>
      <c r="E188" s="83"/>
      <c r="F188" s="98"/>
      <c r="G188" s="98"/>
      <c r="H188" s="99"/>
      <c r="I188" s="99"/>
      <c r="J188" s="390"/>
      <c r="K188" s="391"/>
      <c r="L188" s="391"/>
      <c r="M188" s="392"/>
      <c r="N188" s="298" t="str">
        <f t="shared" si="9"/>
        <v/>
      </c>
      <c r="O188" s="298" t="str">
        <f t="shared" si="10"/>
        <v/>
      </c>
      <c r="P188" s="299" t="str">
        <f t="shared" si="11"/>
        <v/>
      </c>
    </row>
    <row r="189" spans="1:16" s="71" customFormat="1" ht="14.4" customHeight="1">
      <c r="A189" s="398"/>
      <c r="B189" s="399"/>
      <c r="C189" s="97"/>
      <c r="D189" s="97"/>
      <c r="E189" s="83"/>
      <c r="F189" s="98"/>
      <c r="G189" s="98"/>
      <c r="H189" s="99"/>
      <c r="I189" s="99"/>
      <c r="J189" s="390"/>
      <c r="K189" s="391"/>
      <c r="L189" s="391"/>
      <c r="M189" s="392"/>
      <c r="N189" s="298" t="str">
        <f t="shared" si="9"/>
        <v/>
      </c>
      <c r="O189" s="298" t="str">
        <f t="shared" si="10"/>
        <v/>
      </c>
      <c r="P189" s="299" t="str">
        <f t="shared" si="11"/>
        <v/>
      </c>
    </row>
    <row r="190" spans="1:16" s="71" customFormat="1" ht="14.4" customHeight="1">
      <c r="A190" s="398"/>
      <c r="B190" s="399"/>
      <c r="C190" s="97"/>
      <c r="D190" s="97"/>
      <c r="E190" s="83"/>
      <c r="F190" s="98"/>
      <c r="G190" s="98"/>
      <c r="H190" s="99"/>
      <c r="I190" s="99"/>
      <c r="J190" s="390"/>
      <c r="K190" s="391"/>
      <c r="L190" s="391"/>
      <c r="M190" s="392"/>
      <c r="N190" s="298" t="str">
        <f t="shared" si="9"/>
        <v/>
      </c>
      <c r="O190" s="298" t="str">
        <f t="shared" si="10"/>
        <v/>
      </c>
      <c r="P190" s="299" t="str">
        <f t="shared" si="11"/>
        <v/>
      </c>
    </row>
    <row r="191" spans="1:16" s="71" customFormat="1" ht="14.4" customHeight="1">
      <c r="A191" s="398"/>
      <c r="B191" s="399"/>
      <c r="C191" s="97"/>
      <c r="D191" s="97"/>
      <c r="E191" s="83"/>
      <c r="F191" s="98"/>
      <c r="G191" s="98"/>
      <c r="H191" s="99"/>
      <c r="I191" s="99"/>
      <c r="J191" s="390"/>
      <c r="K191" s="391"/>
      <c r="L191" s="391"/>
      <c r="M191" s="392"/>
      <c r="N191" s="298" t="str">
        <f t="shared" si="9"/>
        <v/>
      </c>
      <c r="O191" s="298" t="str">
        <f t="shared" si="10"/>
        <v/>
      </c>
      <c r="P191" s="299" t="str">
        <f t="shared" si="11"/>
        <v/>
      </c>
    </row>
    <row r="192" spans="1:16" s="71" customFormat="1" ht="14.4" customHeight="1">
      <c r="A192" s="398"/>
      <c r="B192" s="399"/>
      <c r="C192" s="97"/>
      <c r="D192" s="97"/>
      <c r="E192" s="83"/>
      <c r="F192" s="98"/>
      <c r="G192" s="98"/>
      <c r="H192" s="99"/>
      <c r="I192" s="99"/>
      <c r="J192" s="390"/>
      <c r="K192" s="391"/>
      <c r="L192" s="391"/>
      <c r="M192" s="392"/>
      <c r="N192" s="298" t="str">
        <f t="shared" si="9"/>
        <v/>
      </c>
      <c r="O192" s="298" t="str">
        <f t="shared" si="10"/>
        <v/>
      </c>
      <c r="P192" s="299" t="str">
        <f t="shared" si="11"/>
        <v/>
      </c>
    </row>
    <row r="193" spans="1:16" s="71" customFormat="1" ht="14.4" customHeight="1">
      <c r="A193" s="398"/>
      <c r="B193" s="399"/>
      <c r="C193" s="97"/>
      <c r="D193" s="97"/>
      <c r="E193" s="83"/>
      <c r="F193" s="98"/>
      <c r="G193" s="98"/>
      <c r="H193" s="99"/>
      <c r="I193" s="99"/>
      <c r="J193" s="390"/>
      <c r="K193" s="391"/>
      <c r="L193" s="391"/>
      <c r="M193" s="392"/>
      <c r="N193" s="298" t="str">
        <f t="shared" si="9"/>
        <v/>
      </c>
      <c r="O193" s="298" t="str">
        <f t="shared" si="10"/>
        <v/>
      </c>
      <c r="P193" s="299" t="str">
        <f t="shared" si="11"/>
        <v/>
      </c>
    </row>
    <row r="194" spans="1:16" s="71" customFormat="1" ht="14.4" customHeight="1">
      <c r="A194" s="398"/>
      <c r="B194" s="399"/>
      <c r="C194" s="97"/>
      <c r="D194" s="97"/>
      <c r="E194" s="83"/>
      <c r="F194" s="98"/>
      <c r="G194" s="98"/>
      <c r="H194" s="99"/>
      <c r="I194" s="99"/>
      <c r="J194" s="390"/>
      <c r="K194" s="391"/>
      <c r="L194" s="391"/>
      <c r="M194" s="392"/>
      <c r="N194" s="298" t="str">
        <f t="shared" si="9"/>
        <v/>
      </c>
      <c r="O194" s="298" t="str">
        <f t="shared" si="10"/>
        <v/>
      </c>
      <c r="P194" s="299" t="str">
        <f t="shared" si="11"/>
        <v/>
      </c>
    </row>
    <row r="195" spans="1:16" s="71" customFormat="1" ht="14.4" customHeight="1">
      <c r="A195" s="398"/>
      <c r="B195" s="399"/>
      <c r="C195" s="97"/>
      <c r="D195" s="97"/>
      <c r="E195" s="83"/>
      <c r="F195" s="98"/>
      <c r="G195" s="98"/>
      <c r="H195" s="99"/>
      <c r="I195" s="99"/>
      <c r="J195" s="390"/>
      <c r="K195" s="391"/>
      <c r="L195" s="391"/>
      <c r="M195" s="392"/>
      <c r="N195" s="298" t="str">
        <f t="shared" si="9"/>
        <v/>
      </c>
      <c r="O195" s="298" t="str">
        <f t="shared" si="10"/>
        <v/>
      </c>
      <c r="P195" s="299" t="str">
        <f t="shared" si="11"/>
        <v/>
      </c>
    </row>
    <row r="196" spans="1:16" s="71" customFormat="1" ht="14.4" customHeight="1">
      <c r="A196" s="398"/>
      <c r="B196" s="399"/>
      <c r="C196" s="97"/>
      <c r="D196" s="97"/>
      <c r="E196" s="83"/>
      <c r="F196" s="98"/>
      <c r="G196" s="98"/>
      <c r="H196" s="99"/>
      <c r="I196" s="99"/>
      <c r="J196" s="390"/>
      <c r="K196" s="391"/>
      <c r="L196" s="391"/>
      <c r="M196" s="392"/>
      <c r="N196" s="298" t="str">
        <f t="shared" si="9"/>
        <v/>
      </c>
      <c r="O196" s="298" t="str">
        <f t="shared" si="10"/>
        <v/>
      </c>
      <c r="P196" s="299" t="str">
        <f t="shared" si="11"/>
        <v/>
      </c>
    </row>
    <row r="197" spans="1:16" s="71" customFormat="1" ht="14.4" customHeight="1">
      <c r="A197" s="398"/>
      <c r="B197" s="399"/>
      <c r="C197" s="97"/>
      <c r="D197" s="97"/>
      <c r="E197" s="83"/>
      <c r="F197" s="98"/>
      <c r="G197" s="98"/>
      <c r="H197" s="99"/>
      <c r="I197" s="99"/>
      <c r="J197" s="390"/>
      <c r="K197" s="391"/>
      <c r="L197" s="391"/>
      <c r="M197" s="392"/>
      <c r="N197" s="298" t="str">
        <f t="shared" si="9"/>
        <v/>
      </c>
      <c r="O197" s="298" t="str">
        <f t="shared" si="10"/>
        <v/>
      </c>
      <c r="P197" s="299" t="str">
        <f t="shared" si="11"/>
        <v/>
      </c>
    </row>
    <row r="198" spans="1:16" s="71" customFormat="1" ht="14.4" customHeight="1">
      <c r="A198" s="398"/>
      <c r="B198" s="399"/>
      <c r="C198" s="97"/>
      <c r="D198" s="97"/>
      <c r="E198" s="83"/>
      <c r="F198" s="98"/>
      <c r="G198" s="98"/>
      <c r="H198" s="99"/>
      <c r="I198" s="99"/>
      <c r="J198" s="390"/>
      <c r="K198" s="391"/>
      <c r="L198" s="391"/>
      <c r="M198" s="392"/>
      <c r="N198" s="298" t="str">
        <f t="shared" si="9"/>
        <v/>
      </c>
      <c r="O198" s="298" t="str">
        <f t="shared" si="10"/>
        <v/>
      </c>
      <c r="P198" s="299" t="str">
        <f t="shared" si="11"/>
        <v/>
      </c>
    </row>
    <row r="199" spans="1:16" s="71" customFormat="1" ht="14.4" customHeight="1">
      <c r="A199" s="398"/>
      <c r="B199" s="399"/>
      <c r="C199" s="97"/>
      <c r="D199" s="97"/>
      <c r="E199" s="83"/>
      <c r="F199" s="98"/>
      <c r="G199" s="98"/>
      <c r="H199" s="99"/>
      <c r="I199" s="99"/>
      <c r="J199" s="390"/>
      <c r="K199" s="391"/>
      <c r="L199" s="391"/>
      <c r="M199" s="392"/>
      <c r="N199" s="298" t="str">
        <f t="shared" si="9"/>
        <v/>
      </c>
      <c r="O199" s="298" t="str">
        <f t="shared" si="10"/>
        <v/>
      </c>
      <c r="P199" s="299" t="str">
        <f t="shared" si="11"/>
        <v/>
      </c>
    </row>
    <row r="200" spans="1:16" s="71" customFormat="1" ht="14.4" customHeight="1">
      <c r="A200" s="398"/>
      <c r="B200" s="399"/>
      <c r="C200" s="97"/>
      <c r="D200" s="97"/>
      <c r="E200" s="83"/>
      <c r="F200" s="98"/>
      <c r="G200" s="98"/>
      <c r="H200" s="99"/>
      <c r="I200" s="99"/>
      <c r="J200" s="390"/>
      <c r="K200" s="391"/>
      <c r="L200" s="391"/>
      <c r="M200" s="392"/>
      <c r="N200" s="298" t="str">
        <f t="shared" si="9"/>
        <v/>
      </c>
      <c r="O200" s="298" t="str">
        <f t="shared" si="10"/>
        <v/>
      </c>
      <c r="P200" s="299" t="str">
        <f t="shared" si="11"/>
        <v/>
      </c>
    </row>
    <row r="201" spans="1:16" s="71" customFormat="1" ht="14.4" customHeight="1">
      <c r="A201" s="398"/>
      <c r="B201" s="399"/>
      <c r="C201" s="97"/>
      <c r="D201" s="97"/>
      <c r="E201" s="83"/>
      <c r="F201" s="98"/>
      <c r="G201" s="98"/>
      <c r="H201" s="99"/>
      <c r="I201" s="99"/>
      <c r="J201" s="390"/>
      <c r="K201" s="391"/>
      <c r="L201" s="391"/>
      <c r="M201" s="392"/>
      <c r="N201" s="298" t="str">
        <f t="shared" si="9"/>
        <v/>
      </c>
      <c r="O201" s="298" t="str">
        <f t="shared" si="10"/>
        <v/>
      </c>
      <c r="P201" s="299" t="str">
        <f t="shared" si="11"/>
        <v/>
      </c>
    </row>
    <row r="202" spans="1:16" s="71" customFormat="1" ht="14.4" customHeight="1">
      <c r="A202" s="398"/>
      <c r="B202" s="399"/>
      <c r="C202" s="97"/>
      <c r="D202" s="97"/>
      <c r="E202" s="83"/>
      <c r="F202" s="98"/>
      <c r="G202" s="98"/>
      <c r="H202" s="99"/>
      <c r="I202" s="99"/>
      <c r="J202" s="390"/>
      <c r="K202" s="391"/>
      <c r="L202" s="391"/>
      <c r="M202" s="392"/>
      <c r="N202" s="298" t="str">
        <f t="shared" si="9"/>
        <v/>
      </c>
      <c r="O202" s="298" t="str">
        <f t="shared" si="10"/>
        <v/>
      </c>
      <c r="P202" s="299" t="str">
        <f t="shared" si="11"/>
        <v/>
      </c>
    </row>
    <row r="203" spans="1:16" s="71" customFormat="1" ht="14.4" customHeight="1">
      <c r="A203" s="398"/>
      <c r="B203" s="399"/>
      <c r="C203" s="97"/>
      <c r="D203" s="97"/>
      <c r="E203" s="83"/>
      <c r="F203" s="98"/>
      <c r="G203" s="98"/>
      <c r="H203" s="99"/>
      <c r="I203" s="99"/>
      <c r="J203" s="390"/>
      <c r="K203" s="391"/>
      <c r="L203" s="391"/>
      <c r="M203" s="392"/>
      <c r="N203" s="298" t="str">
        <f t="shared" si="9"/>
        <v/>
      </c>
      <c r="O203" s="298" t="str">
        <f t="shared" si="10"/>
        <v/>
      </c>
      <c r="P203" s="299" t="str">
        <f t="shared" si="11"/>
        <v/>
      </c>
    </row>
    <row r="204" spans="1:16" s="71" customFormat="1" ht="14.4" customHeight="1">
      <c r="A204" s="398"/>
      <c r="B204" s="399"/>
      <c r="C204" s="97"/>
      <c r="D204" s="97"/>
      <c r="E204" s="83"/>
      <c r="F204" s="98"/>
      <c r="G204" s="98"/>
      <c r="H204" s="99"/>
      <c r="I204" s="99"/>
      <c r="J204" s="390"/>
      <c r="K204" s="391"/>
      <c r="L204" s="391"/>
      <c r="M204" s="392"/>
      <c r="N204" s="298" t="str">
        <f t="shared" si="9"/>
        <v/>
      </c>
      <c r="O204" s="298" t="str">
        <f t="shared" si="10"/>
        <v/>
      </c>
      <c r="P204" s="299" t="str">
        <f t="shared" si="11"/>
        <v/>
      </c>
    </row>
    <row r="205" spans="1:16" s="71" customFormat="1" ht="14.4" customHeight="1">
      <c r="A205" s="398"/>
      <c r="B205" s="399"/>
      <c r="C205" s="97"/>
      <c r="D205" s="97"/>
      <c r="E205" s="83"/>
      <c r="F205" s="98"/>
      <c r="G205" s="98"/>
      <c r="H205" s="99"/>
      <c r="I205" s="99"/>
      <c r="J205" s="390"/>
      <c r="K205" s="391"/>
      <c r="L205" s="391"/>
      <c r="M205" s="392"/>
      <c r="N205" s="298" t="str">
        <f t="shared" si="9"/>
        <v/>
      </c>
      <c r="O205" s="298" t="str">
        <f t="shared" si="10"/>
        <v/>
      </c>
      <c r="P205" s="299" t="str">
        <f t="shared" si="11"/>
        <v/>
      </c>
    </row>
    <row r="206" spans="1:16" s="71" customFormat="1" ht="14.4" customHeight="1">
      <c r="A206" s="398"/>
      <c r="B206" s="399"/>
      <c r="C206" s="97"/>
      <c r="D206" s="97"/>
      <c r="E206" s="83"/>
      <c r="F206" s="98"/>
      <c r="G206" s="98"/>
      <c r="H206" s="99"/>
      <c r="I206" s="99"/>
      <c r="J206" s="390"/>
      <c r="K206" s="391"/>
      <c r="L206" s="391"/>
      <c r="M206" s="392"/>
      <c r="N206" s="298" t="str">
        <f t="shared" si="9"/>
        <v/>
      </c>
      <c r="O206" s="298" t="str">
        <f t="shared" si="10"/>
        <v/>
      </c>
      <c r="P206" s="299" t="str">
        <f t="shared" si="11"/>
        <v/>
      </c>
    </row>
    <row r="207" spans="1:16" s="71" customFormat="1" ht="14.4" customHeight="1">
      <c r="A207" s="398"/>
      <c r="B207" s="399"/>
      <c r="C207" s="97"/>
      <c r="D207" s="97"/>
      <c r="E207" s="83"/>
      <c r="F207" s="98"/>
      <c r="G207" s="98"/>
      <c r="H207" s="99"/>
      <c r="I207" s="99"/>
      <c r="J207" s="390"/>
      <c r="K207" s="391"/>
      <c r="L207" s="391"/>
      <c r="M207" s="392"/>
      <c r="N207" s="298" t="str">
        <f t="shared" si="9"/>
        <v/>
      </c>
      <c r="O207" s="298" t="str">
        <f t="shared" si="10"/>
        <v/>
      </c>
      <c r="P207" s="299" t="str">
        <f t="shared" si="11"/>
        <v/>
      </c>
    </row>
    <row r="208" spans="1:16" s="71" customFormat="1" ht="14.4" customHeight="1">
      <c r="A208" s="398"/>
      <c r="B208" s="399"/>
      <c r="C208" s="97"/>
      <c r="D208" s="97"/>
      <c r="E208" s="83"/>
      <c r="F208" s="98"/>
      <c r="G208" s="98"/>
      <c r="H208" s="99"/>
      <c r="I208" s="99"/>
      <c r="J208" s="390"/>
      <c r="K208" s="391"/>
      <c r="L208" s="391"/>
      <c r="M208" s="392"/>
      <c r="N208" s="298" t="str">
        <f t="shared" si="9"/>
        <v/>
      </c>
      <c r="O208" s="298" t="str">
        <f t="shared" si="10"/>
        <v/>
      </c>
      <c r="P208" s="299" t="str">
        <f t="shared" si="11"/>
        <v/>
      </c>
    </row>
    <row r="209" spans="1:16" s="71" customFormat="1" ht="14.4" customHeight="1">
      <c r="A209" s="398"/>
      <c r="B209" s="399"/>
      <c r="C209" s="97"/>
      <c r="D209" s="97"/>
      <c r="E209" s="83"/>
      <c r="F209" s="98"/>
      <c r="G209" s="98"/>
      <c r="H209" s="99"/>
      <c r="I209" s="99"/>
      <c r="J209" s="390"/>
      <c r="K209" s="391"/>
      <c r="L209" s="391"/>
      <c r="M209" s="392"/>
      <c r="N209" s="298" t="str">
        <f t="shared" si="9"/>
        <v/>
      </c>
      <c r="O209" s="298" t="str">
        <f t="shared" si="10"/>
        <v/>
      </c>
      <c r="P209" s="299" t="str">
        <f t="shared" si="11"/>
        <v/>
      </c>
    </row>
    <row r="210" spans="1:16" s="71" customFormat="1" ht="14.4" customHeight="1">
      <c r="A210" s="398"/>
      <c r="B210" s="399"/>
      <c r="C210" s="97"/>
      <c r="D210" s="97"/>
      <c r="E210" s="83"/>
      <c r="F210" s="98"/>
      <c r="G210" s="98"/>
      <c r="H210" s="99"/>
      <c r="I210" s="99"/>
      <c r="J210" s="390"/>
      <c r="K210" s="391"/>
      <c r="L210" s="391"/>
      <c r="M210" s="392"/>
      <c r="N210" s="298" t="str">
        <f t="shared" si="9"/>
        <v/>
      </c>
      <c r="O210" s="298" t="str">
        <f t="shared" si="10"/>
        <v/>
      </c>
      <c r="P210" s="299" t="str">
        <f t="shared" si="11"/>
        <v/>
      </c>
    </row>
    <row r="211" spans="1:16" s="71" customFormat="1" ht="14.4" customHeight="1">
      <c r="A211" s="398"/>
      <c r="B211" s="399"/>
      <c r="C211" s="97"/>
      <c r="D211" s="97"/>
      <c r="E211" s="83"/>
      <c r="F211" s="98"/>
      <c r="G211" s="98"/>
      <c r="H211" s="99"/>
      <c r="I211" s="99"/>
      <c r="J211" s="390"/>
      <c r="K211" s="391"/>
      <c r="L211" s="391"/>
      <c r="M211" s="392"/>
      <c r="N211" s="298" t="str">
        <f t="shared" si="9"/>
        <v/>
      </c>
      <c r="O211" s="298" t="str">
        <f t="shared" si="10"/>
        <v/>
      </c>
      <c r="P211" s="299" t="str">
        <f t="shared" si="11"/>
        <v/>
      </c>
    </row>
    <row r="212" spans="1:16" s="71" customFormat="1" ht="14.4" customHeight="1">
      <c r="A212" s="398"/>
      <c r="B212" s="399"/>
      <c r="C212" s="97"/>
      <c r="D212" s="97"/>
      <c r="E212" s="83"/>
      <c r="F212" s="98"/>
      <c r="G212" s="98"/>
      <c r="H212" s="99"/>
      <c r="I212" s="99"/>
      <c r="J212" s="390"/>
      <c r="K212" s="391"/>
      <c r="L212" s="391"/>
      <c r="M212" s="392"/>
      <c r="N212" s="298" t="str">
        <f t="shared" si="9"/>
        <v/>
      </c>
      <c r="O212" s="298" t="str">
        <f t="shared" si="10"/>
        <v/>
      </c>
      <c r="P212" s="299" t="str">
        <f t="shared" si="11"/>
        <v/>
      </c>
    </row>
    <row r="213" spans="1:16" s="71" customFormat="1" ht="14.4" customHeight="1">
      <c r="A213" s="398"/>
      <c r="B213" s="399"/>
      <c r="C213" s="97"/>
      <c r="D213" s="97"/>
      <c r="E213" s="83"/>
      <c r="F213" s="98"/>
      <c r="G213" s="98"/>
      <c r="H213" s="99"/>
      <c r="I213" s="99"/>
      <c r="J213" s="390"/>
      <c r="K213" s="391"/>
      <c r="L213" s="391"/>
      <c r="M213" s="392"/>
      <c r="N213" s="298" t="str">
        <f t="shared" si="9"/>
        <v/>
      </c>
      <c r="O213" s="298" t="str">
        <f t="shared" si="10"/>
        <v/>
      </c>
      <c r="P213" s="299" t="str">
        <f t="shared" si="11"/>
        <v/>
      </c>
    </row>
    <row r="214" spans="1:16" s="71" customFormat="1" ht="14.4" customHeight="1">
      <c r="A214" s="398"/>
      <c r="B214" s="399"/>
      <c r="C214" s="97"/>
      <c r="D214" s="97"/>
      <c r="E214" s="83"/>
      <c r="F214" s="98"/>
      <c r="G214" s="98"/>
      <c r="H214" s="99"/>
      <c r="I214" s="99"/>
      <c r="J214" s="390"/>
      <c r="K214" s="391"/>
      <c r="L214" s="391"/>
      <c r="M214" s="392"/>
      <c r="N214" s="298" t="str">
        <f t="shared" si="9"/>
        <v/>
      </c>
      <c r="O214" s="298" t="str">
        <f t="shared" si="10"/>
        <v/>
      </c>
      <c r="P214" s="299" t="str">
        <f t="shared" si="11"/>
        <v/>
      </c>
    </row>
    <row r="215" spans="1:16" s="71" customFormat="1" ht="14.4" customHeight="1">
      <c r="A215" s="398"/>
      <c r="B215" s="399"/>
      <c r="C215" s="97"/>
      <c r="D215" s="97"/>
      <c r="E215" s="83"/>
      <c r="F215" s="98"/>
      <c r="G215" s="98"/>
      <c r="H215" s="99"/>
      <c r="I215" s="99"/>
      <c r="J215" s="390"/>
      <c r="K215" s="391"/>
      <c r="L215" s="391"/>
      <c r="M215" s="392"/>
      <c r="N215" s="298" t="str">
        <f t="shared" si="9"/>
        <v/>
      </c>
      <c r="O215" s="298" t="str">
        <f t="shared" si="10"/>
        <v/>
      </c>
      <c r="P215" s="299" t="str">
        <f t="shared" si="11"/>
        <v/>
      </c>
    </row>
    <row r="216" spans="1:16" s="71" customFormat="1" ht="14.4" customHeight="1">
      <c r="A216" s="398"/>
      <c r="B216" s="399"/>
      <c r="C216" s="97"/>
      <c r="D216" s="97"/>
      <c r="E216" s="83"/>
      <c r="F216" s="98"/>
      <c r="G216" s="98"/>
      <c r="H216" s="99"/>
      <c r="I216" s="99"/>
      <c r="J216" s="390"/>
      <c r="K216" s="391"/>
      <c r="L216" s="391"/>
      <c r="M216" s="392"/>
      <c r="N216" s="298" t="str">
        <f t="shared" si="9"/>
        <v/>
      </c>
      <c r="O216" s="298" t="str">
        <f t="shared" si="10"/>
        <v/>
      </c>
      <c r="P216" s="299" t="str">
        <f t="shared" si="11"/>
        <v/>
      </c>
    </row>
    <row r="217" spans="1:16" s="71" customFormat="1" ht="14.4" customHeight="1">
      <c r="A217" s="398"/>
      <c r="B217" s="399"/>
      <c r="C217" s="97"/>
      <c r="D217" s="97"/>
      <c r="E217" s="83"/>
      <c r="F217" s="98"/>
      <c r="G217" s="98"/>
      <c r="H217" s="99"/>
      <c r="I217" s="99"/>
      <c r="J217" s="390"/>
      <c r="K217" s="391"/>
      <c r="L217" s="391"/>
      <c r="M217" s="392"/>
      <c r="N217" s="298" t="str">
        <f t="shared" si="9"/>
        <v/>
      </c>
      <c r="O217" s="298" t="str">
        <f t="shared" si="10"/>
        <v/>
      </c>
      <c r="P217" s="299" t="str">
        <f t="shared" si="11"/>
        <v/>
      </c>
    </row>
    <row r="218" spans="1:16" s="71" customFormat="1" ht="14.4" customHeight="1">
      <c r="A218" s="398"/>
      <c r="B218" s="399"/>
      <c r="C218" s="97"/>
      <c r="D218" s="97"/>
      <c r="E218" s="83"/>
      <c r="F218" s="98"/>
      <c r="G218" s="98"/>
      <c r="H218" s="99"/>
      <c r="I218" s="99"/>
      <c r="J218" s="390"/>
      <c r="K218" s="391"/>
      <c r="L218" s="391"/>
      <c r="M218" s="392"/>
      <c r="N218" s="298" t="str">
        <f t="shared" si="9"/>
        <v/>
      </c>
      <c r="O218" s="298" t="str">
        <f t="shared" si="10"/>
        <v/>
      </c>
      <c r="P218" s="299" t="str">
        <f t="shared" si="11"/>
        <v/>
      </c>
    </row>
    <row r="219" spans="1:16" s="71" customFormat="1" ht="14.4" customHeight="1">
      <c r="A219" s="398"/>
      <c r="B219" s="399"/>
      <c r="C219" s="97"/>
      <c r="D219" s="97"/>
      <c r="E219" s="83"/>
      <c r="F219" s="98"/>
      <c r="G219" s="98"/>
      <c r="H219" s="99"/>
      <c r="I219" s="99"/>
      <c r="J219" s="390"/>
      <c r="K219" s="391"/>
      <c r="L219" s="391"/>
      <c r="M219" s="392"/>
      <c r="N219" s="298" t="str">
        <f t="shared" si="9"/>
        <v/>
      </c>
      <c r="O219" s="298" t="str">
        <f t="shared" si="10"/>
        <v/>
      </c>
      <c r="P219" s="299" t="str">
        <f t="shared" si="11"/>
        <v/>
      </c>
    </row>
    <row r="220" spans="1:16" s="71" customFormat="1" ht="14.4" customHeight="1">
      <c r="A220" s="398"/>
      <c r="B220" s="399"/>
      <c r="C220" s="97"/>
      <c r="D220" s="97"/>
      <c r="E220" s="83"/>
      <c r="F220" s="98"/>
      <c r="G220" s="98"/>
      <c r="H220" s="99"/>
      <c r="I220" s="99"/>
      <c r="J220" s="390"/>
      <c r="K220" s="391"/>
      <c r="L220" s="391"/>
      <c r="M220" s="392"/>
      <c r="N220" s="298" t="str">
        <f t="shared" si="9"/>
        <v/>
      </c>
      <c r="O220" s="298" t="str">
        <f t="shared" si="10"/>
        <v/>
      </c>
      <c r="P220" s="299" t="str">
        <f t="shared" si="11"/>
        <v/>
      </c>
    </row>
    <row r="221" spans="1:16" s="71" customFormat="1" ht="14.4" customHeight="1">
      <c r="A221" s="398"/>
      <c r="B221" s="399"/>
      <c r="C221" s="97"/>
      <c r="D221" s="97"/>
      <c r="E221" s="83"/>
      <c r="F221" s="98"/>
      <c r="G221" s="98"/>
      <c r="H221" s="99"/>
      <c r="I221" s="99"/>
      <c r="J221" s="390"/>
      <c r="K221" s="391"/>
      <c r="L221" s="391"/>
      <c r="M221" s="392"/>
      <c r="N221" s="298" t="str">
        <f t="shared" si="9"/>
        <v/>
      </c>
      <c r="O221" s="298" t="str">
        <f t="shared" si="10"/>
        <v/>
      </c>
      <c r="P221" s="299" t="str">
        <f t="shared" si="11"/>
        <v/>
      </c>
    </row>
    <row r="222" spans="1:16" s="71" customFormat="1" ht="14.4" customHeight="1">
      <c r="A222" s="398"/>
      <c r="B222" s="399"/>
      <c r="C222" s="97"/>
      <c r="D222" s="97"/>
      <c r="E222" s="83"/>
      <c r="F222" s="98"/>
      <c r="G222" s="98"/>
      <c r="H222" s="99"/>
      <c r="I222" s="99"/>
      <c r="J222" s="390"/>
      <c r="K222" s="391"/>
      <c r="L222" s="391"/>
      <c r="M222" s="392"/>
      <c r="N222" s="298" t="str">
        <f t="shared" si="9"/>
        <v/>
      </c>
      <c r="O222" s="298" t="str">
        <f t="shared" si="10"/>
        <v/>
      </c>
      <c r="P222" s="299" t="str">
        <f t="shared" si="11"/>
        <v/>
      </c>
    </row>
    <row r="223" spans="1:16" s="71" customFormat="1" ht="14.4" customHeight="1">
      <c r="A223" s="398"/>
      <c r="B223" s="399"/>
      <c r="C223" s="97"/>
      <c r="D223" s="97"/>
      <c r="E223" s="83"/>
      <c r="F223" s="98"/>
      <c r="G223" s="98"/>
      <c r="H223" s="99"/>
      <c r="I223" s="99"/>
      <c r="J223" s="390"/>
      <c r="K223" s="391"/>
      <c r="L223" s="391"/>
      <c r="M223" s="392"/>
      <c r="N223" s="298" t="str">
        <f t="shared" si="9"/>
        <v/>
      </c>
      <c r="O223" s="298" t="str">
        <f t="shared" si="10"/>
        <v/>
      </c>
      <c r="P223" s="299" t="str">
        <f t="shared" si="11"/>
        <v/>
      </c>
    </row>
    <row r="224" spans="1:16" s="71" customFormat="1" ht="14.4" customHeight="1">
      <c r="A224" s="398"/>
      <c r="B224" s="399"/>
      <c r="C224" s="97"/>
      <c r="D224" s="97"/>
      <c r="E224" s="83"/>
      <c r="F224" s="98"/>
      <c r="G224" s="98"/>
      <c r="H224" s="99"/>
      <c r="I224" s="99"/>
      <c r="J224" s="390"/>
      <c r="K224" s="391"/>
      <c r="L224" s="391"/>
      <c r="M224" s="392"/>
      <c r="N224" s="298" t="str">
        <f t="shared" ref="N224:N231" si="12">IF(OR(A224="",A224="-"),"",A224)</f>
        <v/>
      </c>
      <c r="O224" s="298" t="str">
        <f t="shared" ref="O224:O231" si="13">IF(OR(C224="",C224="-"),"",C224)</f>
        <v/>
      </c>
      <c r="P224" s="299" t="str">
        <f t="shared" ref="P224:P231" si="14">IF(COUNTA(A224:I224)=0,"",IF(AND(COUNTA(A224:E224)=4,COUNTA(F224:I224)&gt;0),0,1))</f>
        <v/>
      </c>
    </row>
    <row r="225" spans="1:16" s="71" customFormat="1" ht="14.4" customHeight="1">
      <c r="A225" s="398"/>
      <c r="B225" s="399"/>
      <c r="C225" s="97"/>
      <c r="D225" s="97"/>
      <c r="E225" s="83"/>
      <c r="F225" s="98"/>
      <c r="G225" s="98"/>
      <c r="H225" s="99"/>
      <c r="I225" s="99"/>
      <c r="J225" s="390"/>
      <c r="K225" s="391"/>
      <c r="L225" s="391"/>
      <c r="M225" s="392"/>
      <c r="N225" s="298" t="str">
        <f t="shared" si="12"/>
        <v/>
      </c>
      <c r="O225" s="298" t="str">
        <f t="shared" si="13"/>
        <v/>
      </c>
      <c r="P225" s="299" t="str">
        <f t="shared" si="14"/>
        <v/>
      </c>
    </row>
    <row r="226" spans="1:16" s="71" customFormat="1" ht="14.4" customHeight="1">
      <c r="A226" s="398"/>
      <c r="B226" s="399"/>
      <c r="C226" s="97"/>
      <c r="D226" s="97"/>
      <c r="E226" s="83"/>
      <c r="F226" s="98"/>
      <c r="G226" s="98"/>
      <c r="H226" s="99"/>
      <c r="I226" s="99"/>
      <c r="J226" s="390"/>
      <c r="K226" s="391"/>
      <c r="L226" s="391"/>
      <c r="M226" s="392"/>
      <c r="N226" s="298" t="str">
        <f t="shared" si="12"/>
        <v/>
      </c>
      <c r="O226" s="298" t="str">
        <f t="shared" si="13"/>
        <v/>
      </c>
      <c r="P226" s="299" t="str">
        <f t="shared" si="14"/>
        <v/>
      </c>
    </row>
    <row r="227" spans="1:16" s="71" customFormat="1" ht="14.4" customHeight="1">
      <c r="A227" s="398"/>
      <c r="B227" s="399"/>
      <c r="C227" s="97"/>
      <c r="D227" s="97"/>
      <c r="E227" s="83"/>
      <c r="F227" s="98"/>
      <c r="G227" s="98"/>
      <c r="H227" s="99"/>
      <c r="I227" s="99"/>
      <c r="J227" s="390"/>
      <c r="K227" s="391"/>
      <c r="L227" s="391"/>
      <c r="M227" s="392"/>
      <c r="N227" s="298" t="str">
        <f t="shared" si="12"/>
        <v/>
      </c>
      <c r="O227" s="298" t="str">
        <f t="shared" si="13"/>
        <v/>
      </c>
      <c r="P227" s="299" t="str">
        <f t="shared" si="14"/>
        <v/>
      </c>
    </row>
    <row r="228" spans="1:16" s="71" customFormat="1" ht="14.4" customHeight="1">
      <c r="A228" s="398"/>
      <c r="B228" s="399"/>
      <c r="C228" s="97"/>
      <c r="D228" s="97"/>
      <c r="E228" s="83"/>
      <c r="F228" s="98"/>
      <c r="G228" s="98"/>
      <c r="H228" s="99"/>
      <c r="I228" s="99"/>
      <c r="J228" s="390"/>
      <c r="K228" s="391"/>
      <c r="L228" s="391"/>
      <c r="M228" s="392"/>
      <c r="N228" s="298" t="str">
        <f t="shared" si="12"/>
        <v/>
      </c>
      <c r="O228" s="298" t="str">
        <f t="shared" si="13"/>
        <v/>
      </c>
      <c r="P228" s="299" t="str">
        <f t="shared" si="14"/>
        <v/>
      </c>
    </row>
    <row r="229" spans="1:16" s="71" customFormat="1" ht="14.4" customHeight="1">
      <c r="A229" s="398"/>
      <c r="B229" s="399"/>
      <c r="C229" s="97"/>
      <c r="D229" s="97"/>
      <c r="E229" s="83"/>
      <c r="F229" s="98"/>
      <c r="G229" s="98"/>
      <c r="H229" s="99"/>
      <c r="I229" s="99"/>
      <c r="J229" s="390"/>
      <c r="K229" s="391"/>
      <c r="L229" s="391"/>
      <c r="M229" s="392"/>
      <c r="N229" s="298" t="str">
        <f t="shared" si="12"/>
        <v/>
      </c>
      <c r="O229" s="298" t="str">
        <f t="shared" si="13"/>
        <v/>
      </c>
      <c r="P229" s="299" t="str">
        <f t="shared" si="14"/>
        <v/>
      </c>
    </row>
    <row r="230" spans="1:16" s="71" customFormat="1" ht="14.4" customHeight="1">
      <c r="A230" s="398"/>
      <c r="B230" s="399"/>
      <c r="C230" s="97"/>
      <c r="D230" s="97"/>
      <c r="E230" s="83"/>
      <c r="F230" s="98"/>
      <c r="G230" s="98"/>
      <c r="H230" s="99"/>
      <c r="I230" s="99"/>
      <c r="J230" s="390"/>
      <c r="K230" s="391"/>
      <c r="L230" s="391"/>
      <c r="M230" s="392"/>
      <c r="N230" s="298" t="str">
        <f t="shared" si="12"/>
        <v/>
      </c>
      <c r="O230" s="298" t="str">
        <f t="shared" si="13"/>
        <v/>
      </c>
      <c r="P230" s="299" t="str">
        <f t="shared" si="14"/>
        <v/>
      </c>
    </row>
    <row r="231" spans="1:16" s="71" customFormat="1" ht="14.4" customHeight="1">
      <c r="A231" s="398"/>
      <c r="B231" s="399"/>
      <c r="C231" s="97"/>
      <c r="D231" s="97"/>
      <c r="E231" s="83"/>
      <c r="F231" s="98"/>
      <c r="G231" s="98"/>
      <c r="H231" s="99"/>
      <c r="I231" s="99"/>
      <c r="J231" s="390"/>
      <c r="K231" s="391"/>
      <c r="L231" s="391"/>
      <c r="M231" s="392"/>
      <c r="N231" s="298" t="str">
        <f t="shared" si="12"/>
        <v/>
      </c>
      <c r="O231" s="298" t="str">
        <f t="shared" si="13"/>
        <v/>
      </c>
      <c r="P231" s="299" t="str">
        <f t="shared" si="14"/>
        <v/>
      </c>
    </row>
  </sheetData>
  <sheetProtection sheet="1" formatCells="0" formatColumns="0" formatRows="0" insertHyperlinks="0" deleteRows="0" sort="0" autoFilter="0" pivotTables="0"/>
  <mergeCells count="430">
    <mergeCell ref="A230:B230"/>
    <mergeCell ref="A231:B231"/>
    <mergeCell ref="A221:B221"/>
    <mergeCell ref="A222:B222"/>
    <mergeCell ref="A223:B223"/>
    <mergeCell ref="A224:B224"/>
    <mergeCell ref="A225:B225"/>
    <mergeCell ref="A226:B226"/>
    <mergeCell ref="A227:B227"/>
    <mergeCell ref="A228:B228"/>
    <mergeCell ref="A229:B229"/>
    <mergeCell ref="A212:B212"/>
    <mergeCell ref="A213:B213"/>
    <mergeCell ref="A214:B214"/>
    <mergeCell ref="A215:B215"/>
    <mergeCell ref="A216:B216"/>
    <mergeCell ref="A217:B217"/>
    <mergeCell ref="A218:B218"/>
    <mergeCell ref="A219:B219"/>
    <mergeCell ref="A220:B220"/>
    <mergeCell ref="A203:B203"/>
    <mergeCell ref="A204:B204"/>
    <mergeCell ref="A205:B205"/>
    <mergeCell ref="A206:B206"/>
    <mergeCell ref="A207:B207"/>
    <mergeCell ref="A208:B208"/>
    <mergeCell ref="A209:B209"/>
    <mergeCell ref="A210:B210"/>
    <mergeCell ref="A211:B211"/>
    <mergeCell ref="A194:B194"/>
    <mergeCell ref="A195:B195"/>
    <mergeCell ref="A196:B196"/>
    <mergeCell ref="A197:B197"/>
    <mergeCell ref="A198:B198"/>
    <mergeCell ref="A199:B199"/>
    <mergeCell ref="A200:B200"/>
    <mergeCell ref="A201:B201"/>
    <mergeCell ref="A202:B202"/>
    <mergeCell ref="A185:B185"/>
    <mergeCell ref="A186:B186"/>
    <mergeCell ref="A187:B187"/>
    <mergeCell ref="A188:B188"/>
    <mergeCell ref="A189:B189"/>
    <mergeCell ref="A190:B190"/>
    <mergeCell ref="A191:B191"/>
    <mergeCell ref="A192:B192"/>
    <mergeCell ref="A193:B193"/>
    <mergeCell ref="A176:B176"/>
    <mergeCell ref="A177:B177"/>
    <mergeCell ref="A178:B178"/>
    <mergeCell ref="A179:B179"/>
    <mergeCell ref="A180:B180"/>
    <mergeCell ref="A181:B181"/>
    <mergeCell ref="A182:B182"/>
    <mergeCell ref="A183:B183"/>
    <mergeCell ref="A184:B184"/>
    <mergeCell ref="A167:B167"/>
    <mergeCell ref="A168:B168"/>
    <mergeCell ref="A169:B169"/>
    <mergeCell ref="A170:B170"/>
    <mergeCell ref="A171:B171"/>
    <mergeCell ref="A172:B172"/>
    <mergeCell ref="A173:B173"/>
    <mergeCell ref="A174:B174"/>
    <mergeCell ref="A175:B175"/>
    <mergeCell ref="A158:B158"/>
    <mergeCell ref="A159:B159"/>
    <mergeCell ref="A160:B160"/>
    <mergeCell ref="A161:B161"/>
    <mergeCell ref="A162:B162"/>
    <mergeCell ref="A163:B163"/>
    <mergeCell ref="A164:B164"/>
    <mergeCell ref="A165:B165"/>
    <mergeCell ref="A166:B166"/>
    <mergeCell ref="A149:B149"/>
    <mergeCell ref="A150:B150"/>
    <mergeCell ref="A151:B151"/>
    <mergeCell ref="A152:B152"/>
    <mergeCell ref="A153:B153"/>
    <mergeCell ref="A154:B154"/>
    <mergeCell ref="A155:B155"/>
    <mergeCell ref="A156:B156"/>
    <mergeCell ref="A157:B157"/>
    <mergeCell ref="A140:B140"/>
    <mergeCell ref="A141:B141"/>
    <mergeCell ref="A142:B142"/>
    <mergeCell ref="A143:B143"/>
    <mergeCell ref="A144:B144"/>
    <mergeCell ref="A145:B145"/>
    <mergeCell ref="A146:B146"/>
    <mergeCell ref="A147:B147"/>
    <mergeCell ref="A148:B148"/>
    <mergeCell ref="A131:B131"/>
    <mergeCell ref="A132:B132"/>
    <mergeCell ref="A133:B133"/>
    <mergeCell ref="A134:B134"/>
    <mergeCell ref="A135:B135"/>
    <mergeCell ref="A136:B136"/>
    <mergeCell ref="A137:B137"/>
    <mergeCell ref="A138:B138"/>
    <mergeCell ref="A139:B139"/>
    <mergeCell ref="A122:B122"/>
    <mergeCell ref="A123:B123"/>
    <mergeCell ref="A124:B124"/>
    <mergeCell ref="A125:B125"/>
    <mergeCell ref="A126:B126"/>
    <mergeCell ref="A127:B127"/>
    <mergeCell ref="A128:B128"/>
    <mergeCell ref="A129:B129"/>
    <mergeCell ref="A130:B130"/>
    <mergeCell ref="A113:B113"/>
    <mergeCell ref="A114:B114"/>
    <mergeCell ref="A115:B115"/>
    <mergeCell ref="A116:B116"/>
    <mergeCell ref="A117:B117"/>
    <mergeCell ref="A118:B118"/>
    <mergeCell ref="A119:B119"/>
    <mergeCell ref="A120:B120"/>
    <mergeCell ref="A121:B121"/>
    <mergeCell ref="A104:B104"/>
    <mergeCell ref="A105:B105"/>
    <mergeCell ref="A106:B106"/>
    <mergeCell ref="A107:B107"/>
    <mergeCell ref="A108:B108"/>
    <mergeCell ref="A109:B109"/>
    <mergeCell ref="A110:B110"/>
    <mergeCell ref="A111:B111"/>
    <mergeCell ref="A112:B112"/>
    <mergeCell ref="A95:B95"/>
    <mergeCell ref="A96:B96"/>
    <mergeCell ref="A97:B97"/>
    <mergeCell ref="A98:B98"/>
    <mergeCell ref="A99:B99"/>
    <mergeCell ref="A100:B100"/>
    <mergeCell ref="A101:B101"/>
    <mergeCell ref="A102:B102"/>
    <mergeCell ref="A103:B103"/>
    <mergeCell ref="A86:B86"/>
    <mergeCell ref="A87:B87"/>
    <mergeCell ref="A88:B88"/>
    <mergeCell ref="A89:B89"/>
    <mergeCell ref="A90:B90"/>
    <mergeCell ref="A91:B91"/>
    <mergeCell ref="A92:B92"/>
    <mergeCell ref="A93:B93"/>
    <mergeCell ref="A94:B94"/>
    <mergeCell ref="A77:B77"/>
    <mergeCell ref="A78:B78"/>
    <mergeCell ref="A79:B79"/>
    <mergeCell ref="A80:B80"/>
    <mergeCell ref="A81:B81"/>
    <mergeCell ref="A82:B82"/>
    <mergeCell ref="A83:B83"/>
    <mergeCell ref="A84:B84"/>
    <mergeCell ref="A85:B85"/>
    <mergeCell ref="A68:B68"/>
    <mergeCell ref="A69:B69"/>
    <mergeCell ref="A70:B70"/>
    <mergeCell ref="A71:B71"/>
    <mergeCell ref="A72:B72"/>
    <mergeCell ref="A73:B73"/>
    <mergeCell ref="A74:B74"/>
    <mergeCell ref="A75:B75"/>
    <mergeCell ref="A76:B76"/>
    <mergeCell ref="A59:B59"/>
    <mergeCell ref="A60:B60"/>
    <mergeCell ref="A61:B61"/>
    <mergeCell ref="A62:B62"/>
    <mergeCell ref="A63:B63"/>
    <mergeCell ref="A64:B64"/>
    <mergeCell ref="A65:B65"/>
    <mergeCell ref="A66:B66"/>
    <mergeCell ref="A67:B67"/>
    <mergeCell ref="A50:B50"/>
    <mergeCell ref="A51:B51"/>
    <mergeCell ref="A52:B52"/>
    <mergeCell ref="A53:B53"/>
    <mergeCell ref="A54:B54"/>
    <mergeCell ref="A55:B55"/>
    <mergeCell ref="A56:B56"/>
    <mergeCell ref="A57:B57"/>
    <mergeCell ref="A58:B58"/>
    <mergeCell ref="A41:B41"/>
    <mergeCell ref="A42:B42"/>
    <mergeCell ref="A43:B43"/>
    <mergeCell ref="A44:B44"/>
    <mergeCell ref="A45:B45"/>
    <mergeCell ref="A46:B46"/>
    <mergeCell ref="A47:B47"/>
    <mergeCell ref="A48:B48"/>
    <mergeCell ref="A49:B49"/>
    <mergeCell ref="A32:B32"/>
    <mergeCell ref="A33:B33"/>
    <mergeCell ref="A34:B34"/>
    <mergeCell ref="A35:B35"/>
    <mergeCell ref="A36:B36"/>
    <mergeCell ref="A37:B37"/>
    <mergeCell ref="A38:B38"/>
    <mergeCell ref="A39:B39"/>
    <mergeCell ref="A40:B40"/>
    <mergeCell ref="A31:B31"/>
    <mergeCell ref="H5:H6"/>
    <mergeCell ref="F29:I29"/>
    <mergeCell ref="C29:C30"/>
    <mergeCell ref="D29:D30"/>
    <mergeCell ref="E29:E30"/>
    <mergeCell ref="K9:L9"/>
    <mergeCell ref="J29:M30"/>
    <mergeCell ref="M9:M10"/>
    <mergeCell ref="I9:J9"/>
    <mergeCell ref="E9:E10"/>
    <mergeCell ref="F9:F10"/>
    <mergeCell ref="G9:H9"/>
    <mergeCell ref="A9:B9"/>
    <mergeCell ref="D9:D10"/>
    <mergeCell ref="C9:C10"/>
    <mergeCell ref="A29:B30"/>
    <mergeCell ref="A3:B3"/>
    <mergeCell ref="A4:B4"/>
    <mergeCell ref="A5:B5"/>
    <mergeCell ref="A6:B6"/>
    <mergeCell ref="C3:D3"/>
    <mergeCell ref="C4:D4"/>
    <mergeCell ref="C5:D5"/>
    <mergeCell ref="C6:D6"/>
    <mergeCell ref="A8:B8"/>
    <mergeCell ref="J35:M35"/>
    <mergeCell ref="J36:M36"/>
    <mergeCell ref="J37:M37"/>
    <mergeCell ref="J38:M38"/>
    <mergeCell ref="J31:M31"/>
    <mergeCell ref="J32:M32"/>
    <mergeCell ref="J33:M33"/>
    <mergeCell ref="J34:M34"/>
    <mergeCell ref="J43:M43"/>
    <mergeCell ref="J44:M44"/>
    <mergeCell ref="J45:M45"/>
    <mergeCell ref="J46:M46"/>
    <mergeCell ref="J39:M39"/>
    <mergeCell ref="J40:M40"/>
    <mergeCell ref="J41:M41"/>
    <mergeCell ref="J42:M42"/>
    <mergeCell ref="J51:M51"/>
    <mergeCell ref="J52:M52"/>
    <mergeCell ref="J53:M53"/>
    <mergeCell ref="J54:M54"/>
    <mergeCell ref="J47:M47"/>
    <mergeCell ref="J48:M48"/>
    <mergeCell ref="J49:M49"/>
    <mergeCell ref="J50:M50"/>
    <mergeCell ref="J59:M59"/>
    <mergeCell ref="J60:M60"/>
    <mergeCell ref="J61:M61"/>
    <mergeCell ref="J62:M62"/>
    <mergeCell ref="J55:M55"/>
    <mergeCell ref="J56:M56"/>
    <mergeCell ref="J57:M57"/>
    <mergeCell ref="J58:M58"/>
    <mergeCell ref="J67:M67"/>
    <mergeCell ref="J68:M68"/>
    <mergeCell ref="J69:M69"/>
    <mergeCell ref="J70:M70"/>
    <mergeCell ref="J63:M63"/>
    <mergeCell ref="J64:M64"/>
    <mergeCell ref="J65:M65"/>
    <mergeCell ref="J66:M66"/>
    <mergeCell ref="J75:M75"/>
    <mergeCell ref="J76:M76"/>
    <mergeCell ref="J77:M77"/>
    <mergeCell ref="J78:M78"/>
    <mergeCell ref="J71:M71"/>
    <mergeCell ref="J72:M72"/>
    <mergeCell ref="J73:M73"/>
    <mergeCell ref="J74:M74"/>
    <mergeCell ref="J83:M83"/>
    <mergeCell ref="J84:M84"/>
    <mergeCell ref="J85:M85"/>
    <mergeCell ref="J86:M86"/>
    <mergeCell ref="J79:M79"/>
    <mergeCell ref="J80:M80"/>
    <mergeCell ref="J81:M81"/>
    <mergeCell ref="J82:M82"/>
    <mergeCell ref="J91:M91"/>
    <mergeCell ref="J92:M92"/>
    <mergeCell ref="J93:M93"/>
    <mergeCell ref="J94:M94"/>
    <mergeCell ref="J87:M87"/>
    <mergeCell ref="J88:M88"/>
    <mergeCell ref="J89:M89"/>
    <mergeCell ref="J90:M90"/>
    <mergeCell ref="J99:M99"/>
    <mergeCell ref="J100:M100"/>
    <mergeCell ref="J101:M101"/>
    <mergeCell ref="J102:M102"/>
    <mergeCell ref="J95:M95"/>
    <mergeCell ref="J96:M96"/>
    <mergeCell ref="J97:M97"/>
    <mergeCell ref="J98:M98"/>
    <mergeCell ref="J107:M107"/>
    <mergeCell ref="J108:M108"/>
    <mergeCell ref="J109:M109"/>
    <mergeCell ref="J110:M110"/>
    <mergeCell ref="J103:M103"/>
    <mergeCell ref="J104:M104"/>
    <mergeCell ref="J105:M105"/>
    <mergeCell ref="J106:M106"/>
    <mergeCell ref="J115:M115"/>
    <mergeCell ref="J116:M116"/>
    <mergeCell ref="J117:M117"/>
    <mergeCell ref="J118:M118"/>
    <mergeCell ref="J111:M111"/>
    <mergeCell ref="J112:M112"/>
    <mergeCell ref="J113:M113"/>
    <mergeCell ref="J114:M114"/>
    <mergeCell ref="J123:M123"/>
    <mergeCell ref="J124:M124"/>
    <mergeCell ref="J125:M125"/>
    <mergeCell ref="J126:M126"/>
    <mergeCell ref="J119:M119"/>
    <mergeCell ref="J120:M120"/>
    <mergeCell ref="J121:M121"/>
    <mergeCell ref="J122:M122"/>
    <mergeCell ref="J131:M131"/>
    <mergeCell ref="J132:M132"/>
    <mergeCell ref="J133:M133"/>
    <mergeCell ref="J134:M134"/>
    <mergeCell ref="J127:M127"/>
    <mergeCell ref="J128:M128"/>
    <mergeCell ref="J129:M129"/>
    <mergeCell ref="J130:M130"/>
    <mergeCell ref="J139:M139"/>
    <mergeCell ref="J140:M140"/>
    <mergeCell ref="J141:M141"/>
    <mergeCell ref="J142:M142"/>
    <mergeCell ref="J135:M135"/>
    <mergeCell ref="J136:M136"/>
    <mergeCell ref="J137:M137"/>
    <mergeCell ref="J138:M138"/>
    <mergeCell ref="J147:M147"/>
    <mergeCell ref="J148:M148"/>
    <mergeCell ref="J149:M149"/>
    <mergeCell ref="J150:M150"/>
    <mergeCell ref="J143:M143"/>
    <mergeCell ref="J144:M144"/>
    <mergeCell ref="J145:M145"/>
    <mergeCell ref="J146:M146"/>
    <mergeCell ref="J155:M155"/>
    <mergeCell ref="J156:M156"/>
    <mergeCell ref="J157:M157"/>
    <mergeCell ref="J158:M158"/>
    <mergeCell ref="J151:M151"/>
    <mergeCell ref="J152:M152"/>
    <mergeCell ref="J153:M153"/>
    <mergeCell ref="J154:M154"/>
    <mergeCell ref="J163:M163"/>
    <mergeCell ref="J164:M164"/>
    <mergeCell ref="J165:M165"/>
    <mergeCell ref="J166:M166"/>
    <mergeCell ref="J159:M159"/>
    <mergeCell ref="J160:M160"/>
    <mergeCell ref="J161:M161"/>
    <mergeCell ref="J162:M162"/>
    <mergeCell ref="J171:M171"/>
    <mergeCell ref="J172:M172"/>
    <mergeCell ref="J173:M173"/>
    <mergeCell ref="J174:M174"/>
    <mergeCell ref="J167:M167"/>
    <mergeCell ref="J168:M168"/>
    <mergeCell ref="J169:M169"/>
    <mergeCell ref="J170:M170"/>
    <mergeCell ref="J179:M179"/>
    <mergeCell ref="J180:M180"/>
    <mergeCell ref="J181:M181"/>
    <mergeCell ref="J182:M182"/>
    <mergeCell ref="J175:M175"/>
    <mergeCell ref="J176:M176"/>
    <mergeCell ref="J177:M177"/>
    <mergeCell ref="J178:M178"/>
    <mergeCell ref="J187:M187"/>
    <mergeCell ref="J188:M188"/>
    <mergeCell ref="J189:M189"/>
    <mergeCell ref="J190:M190"/>
    <mergeCell ref="J183:M183"/>
    <mergeCell ref="J184:M184"/>
    <mergeCell ref="J185:M185"/>
    <mergeCell ref="J186:M186"/>
    <mergeCell ref="J195:M195"/>
    <mergeCell ref="J196:M196"/>
    <mergeCell ref="J197:M197"/>
    <mergeCell ref="J198:M198"/>
    <mergeCell ref="J191:M191"/>
    <mergeCell ref="J192:M192"/>
    <mergeCell ref="J193:M193"/>
    <mergeCell ref="J194:M194"/>
    <mergeCell ref="J203:M203"/>
    <mergeCell ref="J220:M220"/>
    <mergeCell ref="J221:M221"/>
    <mergeCell ref="J204:M204"/>
    <mergeCell ref="J205:M205"/>
    <mergeCell ref="J206:M206"/>
    <mergeCell ref="J199:M199"/>
    <mergeCell ref="J200:M200"/>
    <mergeCell ref="J201:M201"/>
    <mergeCell ref="J202:M202"/>
    <mergeCell ref="J211:M211"/>
    <mergeCell ref="J212:M212"/>
    <mergeCell ref="A2:D2"/>
    <mergeCell ref="L5:M5"/>
    <mergeCell ref="L6:M6"/>
    <mergeCell ref="J222:M222"/>
    <mergeCell ref="J215:M215"/>
    <mergeCell ref="J216:M216"/>
    <mergeCell ref="J217:M217"/>
    <mergeCell ref="J218:M218"/>
    <mergeCell ref="J231:M231"/>
    <mergeCell ref="J227:M227"/>
    <mergeCell ref="J228:M228"/>
    <mergeCell ref="J229:M229"/>
    <mergeCell ref="J230:M230"/>
    <mergeCell ref="J223:M223"/>
    <mergeCell ref="J224:M224"/>
    <mergeCell ref="J225:M225"/>
    <mergeCell ref="J226:M226"/>
    <mergeCell ref="J213:M213"/>
    <mergeCell ref="J214:M214"/>
    <mergeCell ref="J207:M207"/>
    <mergeCell ref="J208:M208"/>
    <mergeCell ref="J209:M209"/>
    <mergeCell ref="J210:M210"/>
    <mergeCell ref="J219:M219"/>
  </mergeCells>
  <phoneticPr fontId="3"/>
  <conditionalFormatting sqref="A11:M25 A31:M231">
    <cfRule type="expression" dxfId="54" priority="20">
      <formula>MOD(ROW(),2)=0</formula>
    </cfRule>
  </conditionalFormatting>
  <conditionalFormatting sqref="C5:D5">
    <cfRule type="expression" dxfId="53" priority="2">
      <formula>AND(COUNTA($A$11:$M$11)&gt;0,$C$5="")</formula>
    </cfRule>
  </conditionalFormatting>
  <conditionalFormatting sqref="A11:A25">
    <cfRule type="expression" dxfId="52" priority="3">
      <formula>OR(AND(COUNTA($A12:$M12)&gt;0,$A11=""),AND(COUNTA($B11:$M11)&gt;0,$A11=""))</formula>
    </cfRule>
  </conditionalFormatting>
  <conditionalFormatting sqref="B11:B25">
    <cfRule type="expression" dxfId="51" priority="4">
      <formula>OR(AND(COUNTA($A12:$M12)&gt;0,$B11=""),AND(COUNTA($C11:$M11)&gt;0,$B11=""))</formula>
    </cfRule>
  </conditionalFormatting>
  <conditionalFormatting sqref="C11:C25">
    <cfRule type="expression" dxfId="50" priority="5">
      <formula>OR(AND(COUNTA($A12:$M12)&gt;0,$C11=""),AND(COUNTA($E11:$M11)&gt;0,$C11=""))</formula>
    </cfRule>
  </conditionalFormatting>
  <conditionalFormatting sqref="E11:E25">
    <cfRule type="expression" dxfId="49" priority="6">
      <formula>OR(AND(COUNTA($A12:$M12)&gt;0,$E11=""),AND(COUNTA($F11:$M11)&gt;0,$E11=""))</formula>
    </cfRule>
  </conditionalFormatting>
  <conditionalFormatting sqref="F11:F25">
    <cfRule type="expression" dxfId="48" priority="8">
      <formula>OR(AND(COUNTA($A12:$M12)&gt;0,$F11=""),AND(COUNTA($G11:$M11)&gt;0,$F11=""),AND($E11&gt;$F11,$F11&lt;&gt;""))</formula>
    </cfRule>
  </conditionalFormatting>
  <conditionalFormatting sqref="G11:G25">
    <cfRule type="expression" dxfId="47" priority="9">
      <formula>OR(AND(COUNTA($A12:$M12)&gt;0,$G11=""),AND(COUNTA($H11:$M11)&gt;0,$G11=""))</formula>
    </cfRule>
  </conditionalFormatting>
  <conditionalFormatting sqref="I11:I25">
    <cfRule type="expression" dxfId="46" priority="10">
      <formula>OR(AND(COUNTA($A12:$M12)&gt;0,$I11=""),AND(COUNTA($J11:$M11)&gt;0,$I11=""))</formula>
    </cfRule>
  </conditionalFormatting>
  <conditionalFormatting sqref="K11:K25">
    <cfRule type="expression" dxfId="45" priority="11">
      <formula>OR(AND(COUNTA($A12:$M12)&gt;0,$K11=""),AND(COUNTA($L11:$M11)&gt;0,$K11=""))</formula>
    </cfRule>
  </conditionalFormatting>
  <conditionalFormatting sqref="A31:B231">
    <cfRule type="expression" dxfId="44" priority="12">
      <formula>OR($A31="-",AND($A31&lt;&gt;"",$A31&lt;&gt;調査月日),AND(COUNTA($A32:$G32)&gt;0,$A31=""))</formula>
    </cfRule>
  </conditionalFormatting>
  <conditionalFormatting sqref="C31:C231">
    <cfRule type="expression" dxfId="43" priority="13">
      <formula>OR($C31="-",AND($C31&lt;&gt;"",$C31&lt;&gt;地区名),AND(COUNTA($A32:$G32)&gt;0,$C31=""))</formula>
    </cfRule>
  </conditionalFormatting>
  <conditionalFormatting sqref="D31:D231">
    <cfRule type="expression" dxfId="42" priority="14">
      <formula>AND(COUNTA($A32:$G32)&gt;0,$D31="")</formula>
    </cfRule>
  </conditionalFormatting>
  <conditionalFormatting sqref="E31:E231">
    <cfRule type="expression" dxfId="41" priority="15">
      <formula>AND(COUNTA($A32:$G32)&gt;0,$E31="")</formula>
    </cfRule>
  </conditionalFormatting>
  <conditionalFormatting sqref="F31:F231">
    <cfRule type="expression" dxfId="40" priority="16">
      <formula>AND($F$30&lt;&gt;"",COUNTA($A32:$G32)&gt;0,$F31="")</formula>
    </cfRule>
  </conditionalFormatting>
  <conditionalFormatting sqref="G31:G231">
    <cfRule type="expression" dxfId="39" priority="17">
      <formula>AND($G$30&lt;&gt;"",COUNTA($A32:$G32)&gt;0,$G31="")</formula>
    </cfRule>
  </conditionalFormatting>
  <conditionalFormatting sqref="H31:H231">
    <cfRule type="expression" dxfId="38" priority="19">
      <formula>AND($I31&lt;&gt;"",$H31="")</formula>
    </cfRule>
  </conditionalFormatting>
  <conditionalFormatting sqref="I31:I231">
    <cfRule type="expression" dxfId="37" priority="18">
      <formula>AND($H31&lt;&gt;"",$I31="")</formula>
    </cfRule>
  </conditionalFormatting>
  <dataValidations count="18">
    <dataValidation errorStyle="warning" imeMode="fullKatakana" allowBlank="1" showInputMessage="1" errorTitle="入力エラー" sqref="H31:H231"/>
    <dataValidation type="whole" imeMode="off" allowBlank="1" showInputMessage="1" showErrorMessage="1" errorTitle="入力エラー" error="調査に参加した人数を｢半角数字」で入力してください" sqref="C11:C25">
      <formula1>0</formula1>
      <formula2>1000</formula2>
    </dataValidation>
    <dataValidation type="list" imeMode="off" showErrorMessage="1" errorTitle="入力エラー" error="調査日を「半角数字」で入力して下さい" sqref="B11:B25">
      <formula1>"1,2,3,4,5,6,7,8,9,10,11,12,13,14,15,16,17,18,19,20,21,22,23,24,25,26,27,28,29,30,31"</formula1>
    </dataValidation>
    <dataValidation type="list" imeMode="off" showErrorMessage="1" errorTitle="入力エラー" error="調査月を「半角数字」で入力して下さい" sqref="A11:A25">
      <formula1>"1,2,3,4,5,6,7,8,9,10,11,12"</formula1>
    </dataValidation>
    <dataValidation imeMode="off" allowBlank="1" showInputMessage="1" sqref="D31:D231"/>
    <dataValidation allowBlank="1" showInputMessage="1" sqref="J31:J231"/>
    <dataValidation type="whole" errorStyle="warning" imeMode="off" allowBlank="1" showErrorMessage="1" errorTitle="入力エラー" error="調査年（西暦）を「半角数字」で入力してください" sqref="C6:D6">
      <formula1>1000</formula1>
      <formula2>3000</formula2>
    </dataValidation>
    <dataValidation type="time" imeMode="off" allowBlank="1" showInputMessage="1" showErrorMessage="1" errorTitle="入力エラー" error="時刻（時：分）を半角で「14:26」のように入力して下さい_x000a_めんどくさくてごめんなさい！" sqref="E12:F25 E34:E231">
      <formula1>0</formula1>
      <formula2>0.999305555555556</formula2>
    </dataValidation>
    <dataValidation type="list" errorStyle="warning" allowBlank="1" showErrorMessage="1" errorTitle="入力エラー" error="以下の【風の強さの目安】に基づき、_x000a_「無」「弱」「中」「強」から選択してください。_x000a__x000a_【風の強さの目安】_x000a_「無」：無風もしくは風力計で測定できない程度_x000a_「弱」：木の葉が動く～旗がはためく程度_x000a_「中」：木の枝が動く～小さな木が動き水面にさざ波が立つ程度_x000a_「強」：大きな枝が動き電線がなる～樹木全体が揺れる程度" sqref="L11:L25">
      <formula1>"無,弱,中,強"</formula1>
    </dataValidation>
    <dataValidation type="decimal" errorStyle="warning" imeMode="off" allowBlank="1" showInputMessage="1" showErrorMessage="1" errorTitle="入力エラー" error="「半角数字」で気温を入力してください" sqref="J11:J25">
      <formula1>-50</formula1>
      <formula2>100</formula2>
    </dataValidation>
    <dataValidation type="whole" imeMode="off" allowBlank="1" showInputMessage="1" showErrorMessage="1" errorTitle="入力エラー" error="個体数を「半角数字」で入力してください_x000a_書ききれないことは備考にお願いします！" sqref="F31:G231 I31:I231">
      <formula1>0</formula1>
      <formula2>1000</formula2>
    </dataValidation>
    <dataValidation type="list" errorStyle="warning" allowBlank="1" showInputMessage="1" showErrorMessage="1" errorTitle="入力エラー" error="「晴」「曇」「小雨」「雨」から選択してください" sqref="H11:H25">
      <formula1>"晴,曇,小雨,雨"</formula1>
    </dataValidation>
    <dataValidation type="list" allowBlank="1" showInputMessage="1" showErrorMessage="1" errorTitle="入力エラー" error="「晴」「曇」「小雨」「雨」から選択してください" sqref="G11:G25">
      <formula1>"晴,曇,小雨,雨"</formula1>
    </dataValidation>
    <dataValidation type="decimal" imeMode="off" allowBlank="1" showInputMessage="1" showErrorMessage="1" errorTitle="入力エラー" error="「半角数字」で気温を入力してください" sqref="I11:I25">
      <formula1>-50</formula1>
      <formula2>100</formula2>
    </dataValidation>
    <dataValidation type="list" allowBlank="1" showErrorMessage="1" errorTitle="入力エラー" error="以下の【風の強さの目安】に基づき、_x000a_「無」「弱」「中」「強」から選択してください。_x000a__x000a_【風の強さの目安】_x000a_「無」：無風もしくは風力計で測定できない程度_x000a_「弱」：木の葉が動く～旗がはためく程度_x000a_「中」：木の枝が動く～小さな木が動き水面にさざ波が立つ程度_x000a_「強」：大きな枝が動き電線がなる～樹木全体が揺れる程度" sqref="K11:K25">
      <formula1>"無,弱,中,強"</formula1>
    </dataValidation>
    <dataValidation type="list" allowBlank="1" showInputMessage="1" showErrorMessage="1" errorTitle="入力エラー" error="上記の「調査条件」に記入されていない調査年月日は入れることができません。_x000a_「調査条件」に入れるか、またはそちらを修正してから、再度選択してご入力をお願いいたします。" sqref="A31:B231">
      <formula1>調査月日</formula1>
    </dataValidation>
    <dataValidation type="time" imeMode="off" allowBlank="1" showInputMessage="1" showErrorMessage="1" errorTitle="入力エラー" error="時刻（時：分）を半角で「14:26」のように入力して下さい_x000a_めんどくさくてごめんなさい！" sqref="E11:F11 E31:E33">
      <formula1>0</formula1>
      <formula2>0.999305555555556</formula2>
    </dataValidation>
    <dataValidation type="list" imeMode="off" allowBlank="1" showInputMessage="1" showErrorMessage="1" errorTitle="入力エラー" error="「特徴的な変化」シートの、「調査地区名リスト」に記入されていない地区名は入れることができません。_x000a_「調査地区名リスト」に入れてから、再度選択してご入力をお願いいたします。" sqref="C31:C231">
      <formula1>地区名</formula1>
    </dataValidation>
  </dataValidations>
  <pageMargins left="0.38" right="0.41" top="0.66" bottom="1" header="0.51200000000000001" footer="0.51200000000000001"/>
  <pageSetup paperSize="9" scale="94" orientation="landscape" r:id="rId1"/>
  <headerFooter alignWithMargins="0"/>
  <rowBreaks count="1" manualBreakCount="1">
    <brk id="27"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E74C099B-334F-4F51-93BD-4CAC94E53005}">
            <xm:f>AND($A$27&lt;&gt;"",OR(特徴的な変化!$K$7=0,$N$10=0))</xm:f>
            <x14:dxf>
              <fill>
                <patternFill>
                  <bgColor theme="5" tint="0.79998168889431442"/>
                </patternFill>
              </fill>
              <border>
                <left style="thin">
                  <color rgb="FFFF3399"/>
                </left>
                <right style="thin">
                  <color rgb="FFFF3399"/>
                </right>
                <top style="thin">
                  <color rgb="FFFF3399"/>
                </top>
                <bottom style="thin">
                  <color rgb="FFFF3399"/>
                </bottom>
                <vertical/>
                <horizontal/>
              </border>
            </x14:dxf>
          </x14:cfRule>
          <xm:sqref>G27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G33"/>
  <sheetViews>
    <sheetView showGridLines="0" zoomScaleNormal="100" workbookViewId="0">
      <pane xSplit="3" topLeftCell="D1" activePane="topRight" state="frozenSplit"/>
      <selection activeCell="C6" sqref="C6"/>
      <selection pane="topRight"/>
    </sheetView>
  </sheetViews>
  <sheetFormatPr defaultColWidth="9" defaultRowHeight="14.1"/>
  <cols>
    <col min="1" max="1" width="4.3125" style="131" customWidth="1"/>
    <col min="2" max="2" width="8" style="132" customWidth="1"/>
    <col min="3" max="3" width="18.41796875" style="133" customWidth="1"/>
    <col min="4" max="4" width="16.1015625" style="134" customWidth="1"/>
    <col min="5" max="33" width="16.1015625" style="133" customWidth="1"/>
    <col min="34" max="16384" width="9" style="131"/>
  </cols>
  <sheetData>
    <row r="1" spans="1:33" s="103" customFormat="1" ht="26.25" customHeight="1">
      <c r="A1" s="62" t="s">
        <v>592</v>
      </c>
      <c r="C1" s="62"/>
      <c r="D1" s="104"/>
      <c r="E1" s="62"/>
      <c r="F1" s="62"/>
      <c r="G1" s="62"/>
      <c r="H1" s="62"/>
      <c r="I1" s="63"/>
      <c r="J1" s="63"/>
      <c r="K1" s="63"/>
      <c r="L1" s="63"/>
      <c r="M1" s="63"/>
      <c r="N1" s="63"/>
      <c r="O1" s="63"/>
      <c r="P1" s="63"/>
      <c r="Q1" s="63"/>
      <c r="R1" s="63"/>
      <c r="S1" s="63"/>
      <c r="T1" s="63"/>
      <c r="U1" s="63"/>
      <c r="V1" s="63"/>
      <c r="W1" s="63"/>
      <c r="X1" s="63"/>
      <c r="Y1" s="63"/>
      <c r="Z1" s="63"/>
      <c r="AA1" s="63"/>
      <c r="AB1" s="63"/>
      <c r="AC1" s="63"/>
      <c r="AD1" s="63"/>
      <c r="AE1" s="63"/>
      <c r="AF1" s="63"/>
      <c r="AG1" s="63"/>
    </row>
    <row r="2" spans="1:33" s="103" customFormat="1" ht="21.6" customHeight="1">
      <c r="A2" s="31" t="s">
        <v>525</v>
      </c>
      <c r="B2" s="105"/>
      <c r="C2" s="105"/>
      <c r="D2" s="105"/>
      <c r="E2" s="105"/>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row>
    <row r="3" spans="1:33" s="66" customFormat="1" ht="17.399999999999999" customHeight="1">
      <c r="A3" s="415" t="s">
        <v>21</v>
      </c>
      <c r="B3" s="429"/>
      <c r="C3" s="429"/>
      <c r="D3" s="353" t="str">
        <f>IF(特徴的な変化!B3&lt;&gt;"",特徴的な変化!B3,"")</f>
        <v/>
      </c>
      <c r="E3" s="353"/>
      <c r="F3" s="135" t="str">
        <f>IF(特徴的な変化!$B$3="","→先に「特徴的な変化」シートの入力をお願いします！","")</f>
        <v>→先に「特徴的な変化」シートの入力をお願いします！</v>
      </c>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1:33" s="66" customFormat="1" ht="17.399999999999999" customHeight="1">
      <c r="A4" s="415" t="s">
        <v>3</v>
      </c>
      <c r="B4" s="429"/>
      <c r="C4" s="429"/>
      <c r="D4" s="353" t="str">
        <f>IF(特徴的な変化!B4&lt;&gt;"",特徴的な変化!B4,"")</f>
        <v/>
      </c>
      <c r="E4" s="353"/>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row>
    <row r="5" spans="1:33" s="66" customFormat="1" ht="17.399999999999999" customHeight="1">
      <c r="A5" s="415" t="s">
        <v>5</v>
      </c>
      <c r="B5" s="429"/>
      <c r="C5" s="429"/>
      <c r="D5" s="372" t="str">
        <f>IF(特徴的な変化!B5="","",特徴的な変化!B5)</f>
        <v/>
      </c>
      <c r="E5" s="373"/>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3" s="66" customFormat="1" ht="20.25" customHeight="1">
      <c r="A6" s="106"/>
      <c r="B6" s="107"/>
      <c r="D6" s="108"/>
      <c r="E6" s="109"/>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row>
    <row r="7" spans="1:33" s="66" customFormat="1" ht="21" customHeight="1" thickBot="1">
      <c r="A7" s="427" t="s">
        <v>8</v>
      </c>
      <c r="B7" s="428"/>
      <c r="C7" s="428"/>
      <c r="D7" s="110"/>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2"/>
      <c r="AG7" s="113"/>
    </row>
    <row r="8" spans="1:33" s="118" customFormat="1" ht="23.25" customHeight="1">
      <c r="A8" s="430" t="s">
        <v>532</v>
      </c>
      <c r="B8" s="430"/>
      <c r="C8" s="430"/>
      <c r="D8" s="114"/>
      <c r="E8" s="114"/>
      <c r="F8" s="115"/>
      <c r="G8" s="115"/>
      <c r="H8" s="115"/>
      <c r="I8" s="115"/>
      <c r="J8" s="115"/>
      <c r="K8" s="115"/>
      <c r="L8" s="115"/>
      <c r="M8" s="115"/>
      <c r="N8" s="116"/>
      <c r="O8" s="116"/>
      <c r="P8" s="116"/>
      <c r="Q8" s="116"/>
      <c r="R8" s="116"/>
      <c r="S8" s="116"/>
      <c r="T8" s="116"/>
      <c r="U8" s="116"/>
      <c r="V8" s="116"/>
      <c r="W8" s="116"/>
      <c r="X8" s="116"/>
      <c r="Y8" s="116"/>
      <c r="Z8" s="116"/>
      <c r="AA8" s="116"/>
      <c r="AB8" s="116"/>
      <c r="AC8" s="116"/>
      <c r="AD8" s="116"/>
      <c r="AE8" s="116"/>
      <c r="AF8" s="116"/>
      <c r="AG8" s="117"/>
    </row>
    <row r="9" spans="1:33" s="118" customFormat="1" ht="23.25" customHeight="1" thickBot="1">
      <c r="A9" s="431" t="s">
        <v>533</v>
      </c>
      <c r="B9" s="431"/>
      <c r="C9" s="431"/>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row>
    <row r="10" spans="1:33" s="118" customFormat="1" ht="23.25" customHeight="1" thickTop="1">
      <c r="A10" s="430" t="s">
        <v>534</v>
      </c>
      <c r="B10" s="430"/>
      <c r="C10" s="120" t="s">
        <v>156</v>
      </c>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row>
    <row r="11" spans="1:33" s="118" customFormat="1" ht="23.25" customHeight="1">
      <c r="A11" s="420"/>
      <c r="B11" s="420"/>
      <c r="C11" s="120" t="s">
        <v>146</v>
      </c>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row>
    <row r="12" spans="1:33" s="118" customFormat="1" ht="23.25" customHeight="1">
      <c r="A12" s="421" t="s">
        <v>580</v>
      </c>
      <c r="B12" s="432" t="s">
        <v>551</v>
      </c>
      <c r="C12" s="43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row>
    <row r="13" spans="1:33" s="118" customFormat="1" ht="23.25" customHeight="1">
      <c r="A13" s="422"/>
      <c r="B13" s="434" t="s">
        <v>581</v>
      </c>
      <c r="C13" s="124" t="s">
        <v>248</v>
      </c>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row>
    <row r="14" spans="1:33" s="118" customFormat="1" ht="23.25" customHeight="1">
      <c r="A14" s="422"/>
      <c r="B14" s="435"/>
      <c r="C14" s="126" t="s">
        <v>249</v>
      </c>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row>
    <row r="15" spans="1:33" s="118" customFormat="1" ht="23.25" customHeight="1">
      <c r="A15" s="422"/>
      <c r="B15" s="436"/>
      <c r="C15" s="127" t="s">
        <v>250</v>
      </c>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row>
    <row r="16" spans="1:33" s="118" customFormat="1" ht="23.25" customHeight="1">
      <c r="A16" s="422"/>
      <c r="B16" s="424" t="s">
        <v>13</v>
      </c>
      <c r="C16" s="424"/>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row>
    <row r="17" spans="1:33" s="118" customFormat="1" ht="23.25" customHeight="1">
      <c r="A17" s="422"/>
      <c r="B17" s="424" t="s">
        <v>251</v>
      </c>
      <c r="C17" s="424"/>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row>
    <row r="18" spans="1:33" s="118" customFormat="1" ht="23.25" customHeight="1">
      <c r="A18" s="422"/>
      <c r="B18" s="424" t="s">
        <v>14</v>
      </c>
      <c r="C18" s="424"/>
      <c r="D18" s="81"/>
      <c r="E18" s="129"/>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row>
    <row r="19" spans="1:33" s="118" customFormat="1" ht="23.25" customHeight="1">
      <c r="A19" s="423"/>
      <c r="B19" s="424" t="s">
        <v>153</v>
      </c>
      <c r="C19" s="424"/>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row>
    <row r="20" spans="1:33" s="118" customFormat="1" ht="23.25" customHeight="1">
      <c r="A20" s="422" t="s">
        <v>582</v>
      </c>
      <c r="B20" s="432" t="s">
        <v>552</v>
      </c>
      <c r="C20" s="43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row>
    <row r="21" spans="1:33" s="118" customFormat="1" ht="23.25" customHeight="1">
      <c r="A21" s="422"/>
      <c r="B21" s="434" t="s">
        <v>583</v>
      </c>
      <c r="C21" s="126" t="s">
        <v>10</v>
      </c>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row>
    <row r="22" spans="1:33" s="118" customFormat="1" ht="23.25" customHeight="1">
      <c r="A22" s="422"/>
      <c r="B22" s="435"/>
      <c r="C22" s="126" t="s">
        <v>17</v>
      </c>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row>
    <row r="23" spans="1:33" s="118" customFormat="1" ht="23.25" customHeight="1">
      <c r="A23" s="422"/>
      <c r="B23" s="435"/>
      <c r="C23" s="126" t="s">
        <v>263</v>
      </c>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row>
    <row r="24" spans="1:33" s="118" customFormat="1" ht="23.25" customHeight="1">
      <c r="A24" s="422"/>
      <c r="B24" s="435"/>
      <c r="C24" s="126" t="s">
        <v>264</v>
      </c>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row>
    <row r="25" spans="1:33" s="118" customFormat="1" ht="23.25" customHeight="1">
      <c r="A25" s="422"/>
      <c r="B25" s="436"/>
      <c r="C25" s="127" t="s">
        <v>11</v>
      </c>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row>
    <row r="26" spans="1:33" s="118" customFormat="1" ht="23.25" customHeight="1">
      <c r="A26" s="422"/>
      <c r="B26" s="424" t="s">
        <v>16</v>
      </c>
      <c r="C26" s="424"/>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row>
    <row r="27" spans="1:33" s="118" customFormat="1" ht="23.25" customHeight="1">
      <c r="A27" s="422"/>
      <c r="B27" s="424" t="s">
        <v>266</v>
      </c>
      <c r="C27" s="424"/>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row>
    <row r="28" spans="1:33" s="118" customFormat="1" ht="23.25" customHeight="1">
      <c r="A28" s="422"/>
      <c r="B28" s="424" t="s">
        <v>252</v>
      </c>
      <c r="C28" s="424"/>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row>
    <row r="29" spans="1:33" s="118" customFormat="1" ht="27.75" customHeight="1">
      <c r="A29" s="422"/>
      <c r="B29" s="424" t="s">
        <v>154</v>
      </c>
      <c r="C29" s="424"/>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row>
    <row r="30" spans="1:33" s="118" customFormat="1" ht="34.799999999999997" customHeight="1">
      <c r="A30" s="425" t="s">
        <v>535</v>
      </c>
      <c r="B30" s="424" t="s">
        <v>15</v>
      </c>
      <c r="C30" s="424"/>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row>
    <row r="31" spans="1:33" s="118" customFormat="1" ht="34.799999999999997" customHeight="1">
      <c r="A31" s="426"/>
      <c r="B31" s="424" t="s">
        <v>265</v>
      </c>
      <c r="C31" s="424"/>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row>
    <row r="32" spans="1:33" s="118" customFormat="1" ht="108.75" customHeight="1">
      <c r="A32" s="420" t="s">
        <v>2</v>
      </c>
      <c r="B32" s="420"/>
      <c r="C32" s="42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row>
    <row r="33" spans="1:33" s="305" customFormat="1" ht="7.2" hidden="1">
      <c r="A33" s="293"/>
      <c r="B33" s="303" t="s">
        <v>553</v>
      </c>
      <c r="C33" s="304">
        <f>COUNTIF(D33:AG33,1)</f>
        <v>0</v>
      </c>
      <c r="D33" s="283" t="str">
        <f>IF(COUNTA(D8:D32)=0,"",IF(OR(COUNTA(D8:D12,D20,D30:D31)&lt;8,AND(D12="有り",OR(COUNTA(D13:D15)=0,COUNTA(D16:D19)&lt;4)),AND(D12="無し",COUNTA(D13:D19)&gt;0),AND(D20="有り",OR(COUNTA(D21:D25)=0,COUNTA(D26:D29)&lt;4)),AND(D20="無し",(COUNTA(D21:D29)&gt;0))),1,0))</f>
        <v/>
      </c>
      <c r="E33" s="283" t="str">
        <f t="shared" ref="E33:AG33" si="0">IF(COUNTA(E8:E32)=0,"",IF(OR(COUNTA(E8:E12,E20,E30:E31)&lt;8,AND(E12="有り",OR(COUNTA(E13:E15)=0,COUNTA(E16:E19)&lt;4)),AND(E12="無し",COUNTA(E13:E19)&gt;0),AND(E20="有り",OR(COUNTA(E21:E25)=0,COUNTA(E26:E29)&lt;4)),AND(E20="無し",(COUNTA(E21:E29)&gt;0))),1,0))</f>
        <v/>
      </c>
      <c r="F33" s="283" t="str">
        <f t="shared" si="0"/>
        <v/>
      </c>
      <c r="G33" s="283" t="str">
        <f t="shared" si="0"/>
        <v/>
      </c>
      <c r="H33" s="283" t="str">
        <f t="shared" si="0"/>
        <v/>
      </c>
      <c r="I33" s="283" t="str">
        <f t="shared" si="0"/>
        <v/>
      </c>
      <c r="J33" s="283" t="str">
        <f t="shared" si="0"/>
        <v/>
      </c>
      <c r="K33" s="283" t="str">
        <f t="shared" si="0"/>
        <v/>
      </c>
      <c r="L33" s="283" t="str">
        <f t="shared" si="0"/>
        <v/>
      </c>
      <c r="M33" s="283" t="str">
        <f t="shared" si="0"/>
        <v/>
      </c>
      <c r="N33" s="283" t="str">
        <f t="shared" si="0"/>
        <v/>
      </c>
      <c r="O33" s="283" t="str">
        <f t="shared" si="0"/>
        <v/>
      </c>
      <c r="P33" s="283" t="str">
        <f t="shared" si="0"/>
        <v/>
      </c>
      <c r="Q33" s="283" t="str">
        <f t="shared" si="0"/>
        <v/>
      </c>
      <c r="R33" s="283" t="str">
        <f t="shared" si="0"/>
        <v/>
      </c>
      <c r="S33" s="283" t="str">
        <f t="shared" si="0"/>
        <v/>
      </c>
      <c r="T33" s="283" t="str">
        <f t="shared" si="0"/>
        <v/>
      </c>
      <c r="U33" s="283" t="str">
        <f t="shared" si="0"/>
        <v/>
      </c>
      <c r="V33" s="283" t="str">
        <f t="shared" si="0"/>
        <v/>
      </c>
      <c r="W33" s="283" t="str">
        <f t="shared" si="0"/>
        <v/>
      </c>
      <c r="X33" s="283" t="str">
        <f t="shared" si="0"/>
        <v/>
      </c>
      <c r="Y33" s="283" t="str">
        <f t="shared" si="0"/>
        <v/>
      </c>
      <c r="Z33" s="283" t="str">
        <f t="shared" si="0"/>
        <v/>
      </c>
      <c r="AA33" s="283" t="str">
        <f t="shared" si="0"/>
        <v/>
      </c>
      <c r="AB33" s="283" t="str">
        <f t="shared" si="0"/>
        <v/>
      </c>
      <c r="AC33" s="283" t="str">
        <f t="shared" si="0"/>
        <v/>
      </c>
      <c r="AD33" s="283" t="str">
        <f t="shared" si="0"/>
        <v/>
      </c>
      <c r="AE33" s="283" t="str">
        <f t="shared" si="0"/>
        <v/>
      </c>
      <c r="AF33" s="283" t="str">
        <f t="shared" si="0"/>
        <v/>
      </c>
      <c r="AG33" s="283" t="str">
        <f t="shared" si="0"/>
        <v/>
      </c>
    </row>
  </sheetData>
  <sheetProtection sheet="1" formatCells="0" formatColumns="0" formatRows="0" insertHyperlinks="0" deleteRows="0" sort="0" autoFilter="0" pivotTables="0"/>
  <mergeCells count="28">
    <mergeCell ref="D3:E3"/>
    <mergeCell ref="D4:E4"/>
    <mergeCell ref="A7:C7"/>
    <mergeCell ref="A20:A29"/>
    <mergeCell ref="A3:C3"/>
    <mergeCell ref="A8:C8"/>
    <mergeCell ref="A9:C9"/>
    <mergeCell ref="A10:B11"/>
    <mergeCell ref="A4:C4"/>
    <mergeCell ref="A5:C5"/>
    <mergeCell ref="D5:E5"/>
    <mergeCell ref="B12:C12"/>
    <mergeCell ref="B13:B15"/>
    <mergeCell ref="B20:C20"/>
    <mergeCell ref="B21:B25"/>
    <mergeCell ref="A32:C32"/>
    <mergeCell ref="A12:A19"/>
    <mergeCell ref="B17:C17"/>
    <mergeCell ref="B30:C30"/>
    <mergeCell ref="B31:C31"/>
    <mergeCell ref="B18:C18"/>
    <mergeCell ref="B19:C19"/>
    <mergeCell ref="B26:C26"/>
    <mergeCell ref="B16:C16"/>
    <mergeCell ref="A30:A31"/>
    <mergeCell ref="B27:C27"/>
    <mergeCell ref="B28:C28"/>
    <mergeCell ref="B29:C29"/>
  </mergeCells>
  <phoneticPr fontId="3"/>
  <conditionalFormatting sqref="D8:AG32">
    <cfRule type="expression" dxfId="35" priority="24">
      <formula>MOD(COLUMN(),2)=0</formula>
    </cfRule>
  </conditionalFormatting>
  <conditionalFormatting sqref="D8:AG8">
    <cfRule type="expression" dxfId="34" priority="1">
      <formula>OR(AND(COUNTA(D$9:D$32)&gt;0,D$8=""),AND(COUNTA(E$8:E$32)&gt;0,D$8=""))</formula>
    </cfRule>
  </conditionalFormatting>
  <conditionalFormatting sqref="D9:AG9">
    <cfRule type="expression" dxfId="33" priority="2">
      <formula>OR(AND(COUNTA(D$10:D$32)&gt;0,D$9=""),AND(COUNTA(E$8:E$32)&gt;0,D$9=""))</formula>
    </cfRule>
  </conditionalFormatting>
  <conditionalFormatting sqref="D10:AG10">
    <cfRule type="expression" dxfId="32" priority="3">
      <formula>OR(AND(COUNTA(D$11:D$32)&gt;0,D$10=""),AND(COUNTA(E$8:E$32)&gt;0,D$10=""))</formula>
    </cfRule>
  </conditionalFormatting>
  <conditionalFormatting sqref="D11:AG11">
    <cfRule type="expression" dxfId="31" priority="4">
      <formula>OR(AND(COUNTA(D$12:D$32)&gt;0,D$11=""),AND(COUNTA(E$8:E$32)&gt;0,D$11=""))</formula>
    </cfRule>
  </conditionalFormatting>
  <conditionalFormatting sqref="D12:AG12">
    <cfRule type="expression" dxfId="30" priority="5">
      <formula>OR(AND(COUNTA(D$13:D$19)&gt;0,D$12=""),AND(COUNTA(E$8:E$32)&gt;0,D$12=""))</formula>
    </cfRule>
  </conditionalFormatting>
  <conditionalFormatting sqref="D20:AG20">
    <cfRule type="expression" dxfId="29" priority="15">
      <formula>OR(AND(COUNTA(D$21:D$29)&gt;0,D$20=""),AND(COUNTA(E$8:E$32)&gt;0,D$20=""))</formula>
    </cfRule>
  </conditionalFormatting>
  <conditionalFormatting sqref="D13:AG19">
    <cfRule type="expression" dxfId="28" priority="6">
      <formula>D$12="無し"</formula>
    </cfRule>
  </conditionalFormatting>
  <conditionalFormatting sqref="D13:AG15">
    <cfRule type="expression" dxfId="27" priority="7">
      <formula>AND(D$12="有り",COUNTA(D$13:D$15)=0)</formula>
    </cfRule>
  </conditionalFormatting>
  <conditionalFormatting sqref="D21:AG25">
    <cfRule type="expression" dxfId="26" priority="17">
      <formula>AND(D$20="有り",COUNTA(D$21:D$25)=0)</formula>
    </cfRule>
  </conditionalFormatting>
  <conditionalFormatting sqref="D21:AG29">
    <cfRule type="expression" dxfId="25" priority="16">
      <formula>D$20="無し"</formula>
    </cfRule>
  </conditionalFormatting>
  <conditionalFormatting sqref="D30:AG30">
    <cfRule type="expression" dxfId="24" priority="22">
      <formula>OR(AND(COUNTA(D$31:D$32)&gt;0,D$30=""),AND(COUNTA(E$8:E$32)&gt;0,D$30=""))</formula>
    </cfRule>
  </conditionalFormatting>
  <conditionalFormatting sqref="D31:AG31">
    <cfRule type="expression" dxfId="23" priority="23">
      <formula>OR(AND(D$32&lt;&gt;"",D$31=""),AND(COUNTA(E$8:E$32)&gt;0,D$31=""))</formula>
    </cfRule>
  </conditionalFormatting>
  <conditionalFormatting sqref="D16:AG16">
    <cfRule type="expression" dxfId="22" priority="8">
      <formula>AND(D$12="有り",D$16="")</formula>
    </cfRule>
  </conditionalFormatting>
  <conditionalFormatting sqref="D17:AG17">
    <cfRule type="expression" dxfId="21" priority="9">
      <formula>AND(D$12="有り",D$17="")</formula>
    </cfRule>
  </conditionalFormatting>
  <conditionalFormatting sqref="D18:AG18">
    <cfRule type="expression" dxfId="20" priority="13">
      <formula>AND(D$12="有り",D$18="")</formula>
    </cfRule>
  </conditionalFormatting>
  <conditionalFormatting sqref="D19:AG19">
    <cfRule type="expression" dxfId="19" priority="14">
      <formula>AND(D$12="有り",D$19="")</formula>
    </cfRule>
  </conditionalFormatting>
  <conditionalFormatting sqref="D26:AG26">
    <cfRule type="expression" dxfId="18" priority="18">
      <formula>AND(D$20="有り",D$26="")</formula>
    </cfRule>
  </conditionalFormatting>
  <conditionalFormatting sqref="D27:AG27">
    <cfRule type="expression" dxfId="17" priority="19">
      <formula>AND(D$20="有り",D$27="")</formula>
    </cfRule>
  </conditionalFormatting>
  <conditionalFormatting sqref="D28:AG28">
    <cfRule type="expression" dxfId="16" priority="20">
      <formula>AND(D$20="有り",D$28="")</formula>
    </cfRule>
  </conditionalFormatting>
  <conditionalFormatting sqref="D29:AG29">
    <cfRule type="expression" dxfId="15" priority="21">
      <formula>AND(D$20="有り",D$29="")</formula>
    </cfRule>
  </conditionalFormatting>
  <dataValidations count="25">
    <dataValidation errorStyle="warning" allowBlank="1" showInputMessage="1" errorTitle="調査方法は？" error="「定点」か「踏査」を入力して下さい。_x000a_定点：区画内の1箇所から区画範囲のホタルをカウント_x000a_踏査：区画内を歩き回りながらホタルをカウント" sqref="D7:E7 D33:E65536 F33:AG33"/>
    <dataValidation type="list" errorStyle="warning" allowBlank="1" showInputMessage="1" showErrorMessage="1" errorTitle="入力エラー" error="「有り」「無し」のいずれかを選んで下さい" sqref="E30:AG30">
      <formula1>"有り,無し"</formula1>
    </dataValidation>
    <dataValidation type="list" errorStyle="warning" allowBlank="1" showInputMessage="1" showErrorMessage="1" errorTitle="入力エラー" error="「はい」「いいえ」のいずれかを選んで下さい" sqref="E31:AG31">
      <formula1>"はい,いいえ"</formula1>
    </dataValidation>
    <dataValidation type="list" errorStyle="warning" allowBlank="1" showErrorMessage="1" errorTitle="入力エラー" error="「全て整備済み」「一部」「無し」のいずれかから選択して下さい" sqref="E26:AG26">
      <formula1>"全て整備済み,一部のみ,無し"</formula1>
    </dataValidation>
    <dataValidation type="list" errorStyle="warning" allowBlank="1" showErrorMessage="1" errorTitle="入力エラー" error="冬期（特に産卵直前）の水の溜まり具合を下記から選んで下さい_x000a_「水面有り」水が張られていたり、地表に水面が確認できる_x000a_「湿潤」水がたまるほどではないが地面が十分に湿っている_x000a_「乾燥」地面が乾燥している_x000a_「不明」" sqref="E28:AG28">
      <formula1>"水面有り,湿潤,乾燥,不明"</formula1>
    </dataValidation>
    <dataValidation type="list" errorStyle="warning" allowBlank="1" showErrorMessage="1" errorTitle="入力エラー" error="「生育」か「無し」のいずれかを選択して下さい" sqref="E29:AG29">
      <formula1>"生育,無し"</formula1>
    </dataValidation>
    <dataValidation type="whole" imeMode="halfAlpha" allowBlank="1" showErrorMessage="1" errorTitle="西暦でご入力ください" error="解析に使用するため、西暦４桁の数字（2019,2020など）でご入力ください" sqref="D5:E5">
      <formula1>1900</formula1>
      <formula2>9999</formula2>
    </dataValidation>
    <dataValidation type="list" errorStyle="warning" allowBlank="1" showErrorMessage="1" errorTitle="入力エラー" error="岸辺の草やコケの繁茂の度合いを下記の3つから選択して下さい_x000a_「繁茂」「まばら」「ほぼ無し」" sqref="E27:AG27">
      <formula1>"繁茂,まばら,ほぼ無し"</formula1>
    </dataValidation>
    <dataValidation imeMode="off" allowBlank="1" showInputMessage="1" sqref="D9:AG9"/>
    <dataValidation type="list" allowBlank="1" showInputMessage="1" showErrorMessage="1" errorTitle="入力エラー" error="「通常」か「サンプリング法」を入力してください_x000a__x000a_通常：地区内の全ての個体を数える通常の方法です_x000a_サンプリング法：地区内のホタルの発生が多すぎて、全てを数える方法が困難な際に採用する方法です" sqref="D10:AG10">
      <formula1>"通常,サンプリング法"</formula1>
    </dataValidation>
    <dataValidation type="list" allowBlank="1" showInputMessage="1" showErrorMessage="1" errorTitle="入力エラー" error="「定点」か「踏査」を入力してください_x000a__x000a_定点：区画内の1箇所から、区画範囲のホタルをカウントする方法です_x000a_踏査：区画内を歩き回りながら、ホタルをカウントする方法です" sqref="D11:AG11">
      <formula1>"定点,踏査"</formula1>
    </dataValidation>
    <dataValidation type="list" errorStyle="warning" allowBlank="1" showInputMessage="1" showErrorMessage="1" errorTitle="入力エラー" error="該当していれば「○」を入力してください" sqref="D21:AG24 D13:AG15">
      <formula1>"○"</formula1>
    </dataValidation>
    <dataValidation type="list" errorStyle="warning" allowBlank="1" showErrorMessage="1" errorTitle="入力エラー" error="岸辺の人工護岸の程度を、_x000a_「無し」「一部」「ほとんど人工護岸」_x000a_から選択してください" sqref="D16:AG16">
      <formula1>"ほとんど人工護岸,一部のみ,無し"</formula1>
    </dataValidation>
    <dataValidation type="list" errorStyle="warning" allowBlank="1" showErrorMessage="1" errorTitle="入力エラー" error="岸辺の草やコケの繁茂の度合いを、_x000a_「繁茂」「まばら」「ほぼ無し」_x000a_から選択して下さい_x000a_" sqref="D17:AG17">
      <formula1>"繁茂,まばら,ほぼ無し"</formula1>
    </dataValidation>
    <dataValidation type="list" errorStyle="warning" allowBlank="1" showErrorMessage="1" errorTitle="入力エラー" error="水底の底質を、_x000a_「砂礫質」「砂泥質」「泥質」「ｺﾝｸﾘｰﾄや岩盤」_x000a_から選択してください_x000a_" sqref="D18:AG18">
      <formula1>"砂礫質,砂泥質,泥質,ｺﾝｸﾘｰﾄや岩盤"</formula1>
    </dataValidation>
    <dataValidation type="list" errorStyle="warning" allowBlank="1" showErrorMessage="1" errorTitle="入力エラー" error="「生息」か「無し」のいずれかを選択してください" sqref="D19:AG19">
      <formula1>"生息,無し"</formula1>
    </dataValidation>
    <dataValidation type="list" errorStyle="warning" allowBlank="1" showErrorMessage="1" errorTitle="入力エラー" error="圃場整備の程度を、_x000a_「全て整備済み」「一部」「無し」_x000a_から選択してください" sqref="D26">
      <formula1>"全て整備済み,一部のみ,無し"</formula1>
    </dataValidation>
    <dataValidation type="list" errorStyle="warning" allowBlank="1" showErrorMessage="1" errorTitle="入力エラー" error="岸辺の草やコケの繁茂の度合いを、_x000a_「繁茂」「まばら」「ほぼ無し」_x000a_から選択してください_x000a_" sqref="D27">
      <formula1>"繁茂,まばら,ほぼ無し"</formula1>
    </dataValidation>
    <dataValidation type="list" errorStyle="warning" allowBlank="1" showErrorMessage="1" errorTitle="入力エラー" error="冬期（特に産卵直前）の水の溜まり具合を、_x000a_「水面有り」　水が張られていたり、地表に水面が確認できる_x000a_「湿潤」　水がたまるほどではないが地面が十分に湿っている_x000a_「乾燥」　地面が乾燥している_x000a_「不明」_x000a_から選んでください" sqref="D28">
      <formula1>"水面有り,湿潤,乾燥,不明"</formula1>
    </dataValidation>
    <dataValidation type="list" errorStyle="warning" allowBlank="1" showErrorMessage="1" errorTitle="入力エラー" error="「生育」か「無し」のいずれかを選択してください" sqref="D29">
      <formula1>"生育,無し"</formula1>
    </dataValidation>
    <dataValidation type="list" errorStyle="warning" allowBlank="1" showInputMessage="1" showErrorMessage="1" errorTitle="入力エラー" error="「有り」「無し」のいずれかを選んでください" sqref="D30">
      <formula1>"有り,無し"</formula1>
    </dataValidation>
    <dataValidation type="list" errorStyle="warning" allowBlank="1" showInputMessage="1" showErrorMessage="1" errorTitle="入力エラー" error="「はい」「いいえ」のいずれかを選んでください" sqref="D31">
      <formula1>"はい,いいえ"</formula1>
    </dataValidation>
    <dataValidation type="list" imeMode="off" allowBlank="1" showInputMessage="1" showErrorMessage="1" errorTitle="入力エラー" error="「特徴的な変化」シートの、「調査地区名リスト」に記入されていない地区名は入れることができません。_x000a_「調査地区名リスト」に入れてから、再度選択してご入力をお願いいたします。" sqref="D8:AG8">
      <formula1>地区名</formula1>
    </dataValidation>
    <dataValidation type="list" allowBlank="1" showInputMessage="1" showErrorMessage="1" errorTitle="入力エラー" error="調査対象の区画内に、_x000a_流水域があれば「有り」を、_x000a_なければ「無し」をご選択ください" sqref="D12:AG12">
      <formula1>"有り,無し"</formula1>
    </dataValidation>
    <dataValidation type="list" allowBlank="1" showInputMessage="1" showErrorMessage="1" errorTitle="入力エラー" error="調査対象の区画内に、_x000a_止水域があれば「有り」を、_x000a_なければ「無し」をご選択ください" sqref="D20:AG20">
      <formula1>"有り,無し"</formula1>
    </dataValidation>
  </dataValidations>
  <pageMargins left="0.44" right="0.42" top="0.45" bottom="0.63" header="0.33" footer="0.51200000000000001"/>
  <pageSetup paperSize="9" scale="9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0.34998626667073579"/>
  </sheetPr>
  <dimension ref="A1:G26"/>
  <sheetViews>
    <sheetView showGridLines="0" zoomScaleNormal="100" workbookViewId="0">
      <selection activeCell="I25" sqref="I25"/>
    </sheetView>
  </sheetViews>
  <sheetFormatPr defaultColWidth="9" defaultRowHeight="12.9"/>
  <cols>
    <col min="1" max="1" width="16.89453125" style="17" customWidth="1"/>
    <col min="2" max="2" width="14" style="17" customWidth="1"/>
    <col min="3" max="3" width="14.3125" style="17" customWidth="1"/>
    <col min="4" max="5" width="11.7890625" style="17" customWidth="1"/>
    <col min="6" max="6" width="12.3125" style="18" customWidth="1"/>
    <col min="7" max="7" width="13.20703125" style="17" customWidth="1"/>
    <col min="8" max="16384" width="9" style="17"/>
  </cols>
  <sheetData>
    <row r="1" spans="1:7" ht="20.7">
      <c r="A1" s="16" t="s">
        <v>593</v>
      </c>
    </row>
    <row r="2" spans="1:7" ht="21.6" customHeight="1">
      <c r="A2" s="16" t="s">
        <v>509</v>
      </c>
      <c r="F2" s="19"/>
    </row>
    <row r="3" spans="1:7" s="14" customFormat="1" ht="12.6" customHeight="1">
      <c r="F3" s="20"/>
    </row>
    <row r="4" spans="1:7" s="21" customFormat="1" ht="12.3">
      <c r="A4" s="442" t="s">
        <v>589</v>
      </c>
      <c r="B4" s="442"/>
      <c r="C4" s="442"/>
      <c r="D4" s="442"/>
      <c r="E4" s="442"/>
      <c r="F4" s="168"/>
    </row>
    <row r="5" spans="1:7" s="21" customFormat="1" ht="31.2" customHeight="1">
      <c r="A5" s="22" t="str">
        <f>IF(OR(COUNTIF(B15:B18,"△入力中")&gt;0,COUNTIF(B15:B18,"×未入力")&gt;0),"まだ未入力の項目があるようです。お手数おかけしますが、下の入力チェックをご確認ください","")</f>
        <v>まだ未入力の項目があるようです。お手数おかけしますが、下の入力チェックをご確認ください</v>
      </c>
      <c r="B5" s="168"/>
      <c r="C5" s="168"/>
      <c r="D5" s="168"/>
      <c r="E5" s="168"/>
      <c r="F5" s="168"/>
    </row>
    <row r="6" spans="1:7" s="21" customFormat="1" ht="6" customHeight="1">
      <c r="A6" s="14"/>
    </row>
    <row r="7" spans="1:7" s="14" customFormat="1" ht="16.8" customHeight="1">
      <c r="A7" s="23" t="s">
        <v>510</v>
      </c>
      <c r="B7" s="24"/>
      <c r="C7" s="24"/>
      <c r="D7" s="25"/>
      <c r="E7" s="25"/>
      <c r="F7" s="25"/>
      <c r="G7" s="25"/>
    </row>
    <row r="8" spans="1:7" s="14" customFormat="1" ht="12.3">
      <c r="A8" s="14" t="s">
        <v>511</v>
      </c>
      <c r="F8" s="15"/>
    </row>
    <row r="9" spans="1:7" s="14" customFormat="1" ht="12.3">
      <c r="A9" s="14" t="s">
        <v>512</v>
      </c>
      <c r="F9" s="15"/>
    </row>
    <row r="10" spans="1:7" s="14" customFormat="1" ht="12.3">
      <c r="A10" s="14" t="s">
        <v>513</v>
      </c>
      <c r="F10" s="15"/>
    </row>
    <row r="11" spans="1:7" s="14" customFormat="1" ht="12.3">
      <c r="A11" s="14" t="s">
        <v>514</v>
      </c>
      <c r="F11" s="15"/>
    </row>
    <row r="12" spans="1:7" s="14" customFormat="1" ht="12.3">
      <c r="F12" s="15"/>
    </row>
    <row r="13" spans="1:7" s="14" customFormat="1" ht="12.6" thickBot="1">
      <c r="A13" s="43" t="s">
        <v>536</v>
      </c>
      <c r="F13" s="15"/>
    </row>
    <row r="14" spans="1:7" s="14" customFormat="1" ht="12.3">
      <c r="A14" s="443" t="s">
        <v>515</v>
      </c>
      <c r="B14" s="445" t="s">
        <v>516</v>
      </c>
      <c r="C14" s="447" t="s">
        <v>517</v>
      </c>
      <c r="D14" s="447"/>
      <c r="E14" s="447"/>
      <c r="F14" s="447"/>
      <c r="G14" s="448"/>
    </row>
    <row r="15" spans="1:7" s="14" customFormat="1" ht="27.6" customHeight="1" thickBot="1">
      <c r="A15" s="444"/>
      <c r="B15" s="446"/>
      <c r="C15" s="44" t="s">
        <v>328</v>
      </c>
      <c r="D15" s="45" t="s">
        <v>537</v>
      </c>
      <c r="E15" s="45" t="s">
        <v>518</v>
      </c>
      <c r="F15" s="45" t="s">
        <v>519</v>
      </c>
      <c r="G15" s="48" t="s">
        <v>539</v>
      </c>
    </row>
    <row r="16" spans="1:7" s="14" customFormat="1" ht="27.6" customHeight="1" thickTop="1">
      <c r="A16" s="26" t="s">
        <v>520</v>
      </c>
      <c r="B16" s="30" t="str">
        <f>IF(COUNTIF(C16:D16,"×未入力")=2, "×未入力", IF(COUNTIF(C16:D16,"○完了")=2,"○入力済", "△入力中"))</f>
        <v>×未入力</v>
      </c>
      <c r="C16" s="46" t="str">
        <f>特徴的な変化!G4</f>
        <v>×未入力</v>
      </c>
      <c r="D16" s="47" t="str">
        <f>特徴的な変化!H4</f>
        <v>×未入力</v>
      </c>
      <c r="E16" s="449"/>
      <c r="F16" s="450"/>
      <c r="G16" s="451"/>
    </row>
    <row r="17" spans="1:7" s="14" customFormat="1" ht="21.6" customHeight="1">
      <c r="A17" s="29" t="s">
        <v>523</v>
      </c>
      <c r="B17" s="30" t="str">
        <f>IF(COUNTIF(E17:G17,"×未入力")=3, "×未入力", IF(COUNTIF(E17:G17,"○完了")=3,"○入力済", "△入力中"))</f>
        <v>×未入力</v>
      </c>
      <c r="C17" s="440"/>
      <c r="D17" s="441"/>
      <c r="E17" s="52" t="str">
        <f>'入力フォーム（Ⅰ個体数）'!J6</f>
        <v>×未入力</v>
      </c>
      <c r="F17" s="53" t="str">
        <f>'入力フォーム（Ⅰ個体数）'!K6</f>
        <v>×未入力</v>
      </c>
      <c r="G17" s="54" t="str">
        <f>'入力フォーム（Ⅰ個体数）'!L6</f>
        <v>×未入力</v>
      </c>
    </row>
    <row r="18" spans="1:7" s="14" customFormat="1" ht="21.6" customHeight="1" thickBot="1">
      <c r="A18" s="27" t="s">
        <v>524</v>
      </c>
      <c r="B18" s="55" t="str">
        <f>IF('入力フォーム(Ⅱ区画環境）'!D33="","×未入力", IF('入力フォーム(Ⅱ区画環境）'!C33=0,"○入力済", "△入力中"))</f>
        <v>×未入力</v>
      </c>
      <c r="C18" s="437"/>
      <c r="D18" s="438"/>
      <c r="E18" s="438"/>
      <c r="F18" s="438"/>
      <c r="G18" s="439"/>
    </row>
    <row r="19" spans="1:7" s="14" customFormat="1" ht="12.3">
      <c r="F19" s="15"/>
    </row>
    <row r="20" spans="1:7" s="14" customFormat="1" ht="12.3">
      <c r="A20" s="14" t="s">
        <v>521</v>
      </c>
      <c r="F20" s="15"/>
    </row>
    <row r="21" spans="1:7" s="14" customFormat="1" ht="12.3">
      <c r="F21" s="15"/>
    </row>
    <row r="22" spans="1:7" s="14" customFormat="1" ht="12.3">
      <c r="F22" s="15"/>
    </row>
    <row r="23" spans="1:7" s="14" customFormat="1">
      <c r="A23" s="306" t="s">
        <v>587</v>
      </c>
      <c r="F23" s="15"/>
    </row>
    <row r="24" spans="1:7" s="14" customFormat="1" ht="12.3">
      <c r="F24" s="15"/>
    </row>
    <row r="25" spans="1:7" s="14" customFormat="1" ht="12.3">
      <c r="F25" s="15"/>
    </row>
    <row r="26" spans="1:7" s="14" customFormat="1" ht="12.3">
      <c r="F26" s="15"/>
    </row>
  </sheetData>
  <sheetProtection sheet="1"/>
  <mergeCells count="7">
    <mergeCell ref="C18:G18"/>
    <mergeCell ref="C17:D17"/>
    <mergeCell ref="A4:E4"/>
    <mergeCell ref="A14:A15"/>
    <mergeCell ref="B14:B15"/>
    <mergeCell ref="C14:G14"/>
    <mergeCell ref="E16:G16"/>
  </mergeCells>
  <phoneticPr fontId="3"/>
  <conditionalFormatting sqref="B18">
    <cfRule type="containsText" dxfId="14" priority="16" stopIfTrue="1" operator="containsText" text="○">
      <formula>NOT(ISERROR(SEARCH("○",B18)))</formula>
    </cfRule>
    <cfRule type="containsText" dxfId="13" priority="17" stopIfTrue="1" operator="containsText" text="△入力中">
      <formula>NOT(ISERROR(SEARCH("△入力中",B18)))</formula>
    </cfRule>
    <cfRule type="containsText" dxfId="12" priority="18" stopIfTrue="1" operator="containsText" text="×">
      <formula>NOT(ISERROR(SEARCH("×",B18)))</formula>
    </cfRule>
  </conditionalFormatting>
  <conditionalFormatting sqref="B17">
    <cfRule type="containsText" dxfId="11" priority="10" stopIfTrue="1" operator="containsText" text="○">
      <formula>NOT(ISERROR(SEARCH("○",B17)))</formula>
    </cfRule>
    <cfRule type="containsText" dxfId="10" priority="11" stopIfTrue="1" operator="containsText" text="△入力中">
      <formula>NOT(ISERROR(SEARCH("△入力中",B17)))</formula>
    </cfRule>
    <cfRule type="containsText" dxfId="9" priority="12" stopIfTrue="1" operator="containsText" text="×">
      <formula>NOT(ISERROR(SEARCH("×",B17)))</formula>
    </cfRule>
  </conditionalFormatting>
  <conditionalFormatting sqref="C17:C18 E17:G17">
    <cfRule type="containsText" dxfId="8" priority="7" stopIfTrue="1" operator="containsText" text="○">
      <formula>NOT(ISERROR(SEARCH("○",C17)))</formula>
    </cfRule>
    <cfRule type="containsText" dxfId="7" priority="8" stopIfTrue="1" operator="containsText" text="△入力中">
      <formula>NOT(ISERROR(SEARCH("△入力中",C17)))</formula>
    </cfRule>
    <cfRule type="containsText" dxfId="6" priority="9" stopIfTrue="1" operator="containsText" text="×">
      <formula>NOT(ISERROR(SEARCH("×",C17)))</formula>
    </cfRule>
  </conditionalFormatting>
  <conditionalFormatting sqref="B16:E16">
    <cfRule type="containsText" dxfId="5" priority="1" stopIfTrue="1" operator="containsText" text="○">
      <formula>NOT(ISERROR(SEARCH("○",B16)))</formula>
    </cfRule>
    <cfRule type="containsText" dxfId="4" priority="2" stopIfTrue="1" operator="containsText" text="△入力中">
      <formula>NOT(ISERROR(SEARCH("△入力中",B16)))</formula>
    </cfRule>
    <cfRule type="containsText" dxfId="3" priority="3" stopIfTrue="1" operator="containsText" text="×">
      <formula>NOT(ISERROR(SEARCH("×",B16)))</formula>
    </cfRule>
  </conditionalFormatting>
  <hyperlinks>
    <hyperlink ref="C16" location="特徴的な変化!G3" display="特徴的な変化!G3"/>
    <hyperlink ref="D16" location="特徴的な変化!H3" display="特徴的な変化!H3"/>
    <hyperlink ref="E17" location="'入力フォーム（Ⅰ個体数）'!J5" display="'入力フォーム（Ⅰ個体数）'!J5"/>
    <hyperlink ref="F17" location="'入力フォーム（Ⅰ個体数）'!K5" display="'入力フォーム（Ⅰ個体数）'!K5"/>
    <hyperlink ref="G17" location="'入力フォーム（Ⅰ個体数）'!L5" display="'入力フォーム（Ⅰ個体数）'!L5"/>
    <hyperlink ref="B18" location="'入力フォーム(Ⅱ区画環境）'!A1" display="'入力フォーム(Ⅱ区画環境）'!A1"/>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sitelist</vt:lpstr>
      <vt:lpstr>最初にお読みください</vt:lpstr>
      <vt:lpstr>入力例(特徴的な変化)</vt:lpstr>
      <vt:lpstr>入力例(Ⅰ)</vt:lpstr>
      <vt:lpstr>入力例(Ⅱ)</vt:lpstr>
      <vt:lpstr>特徴的な変化</vt:lpstr>
      <vt:lpstr>入力フォーム（Ⅰ個体数）</vt:lpstr>
      <vt:lpstr>入力フォーム(Ⅱ区画環境）</vt:lpstr>
      <vt:lpstr>チェック表</vt:lpstr>
      <vt:lpstr>グラフ</vt:lpstr>
      <vt:lpstr>チェック表!Print_Area</vt:lpstr>
      <vt:lpstr>'入力フォーム（Ⅰ個体数）'!Print_Area</vt:lpstr>
      <vt:lpstr>'入力フォーム(Ⅱ区画環境）'!Print_Area</vt:lpstr>
      <vt:lpstr>'入力例(Ⅰ)'!Print_Area</vt:lpstr>
      <vt:lpstr>'入力例(Ⅱ)'!Print_Area</vt:lpstr>
      <vt:lpstr>'入力フォーム(Ⅱ区画環境）'!Print_Titles</vt:lpstr>
      <vt:lpstr>'入力例(Ⅱ)'!Print_Titles</vt:lpstr>
      <vt:lpstr>SiteID</vt:lpstr>
      <vt:lpstr>SiteName</vt:lpstr>
      <vt:lpstr>地区名</vt:lpstr>
      <vt:lpstr>調査月日</vt:lpstr>
    </vt:vector>
  </TitlesOfParts>
  <Company>NACS-J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Takagawa</dc:creator>
  <cp:lastModifiedBy>fujita_taku</cp:lastModifiedBy>
  <cp:lastPrinted>2009-06-19T03:52:34Z</cp:lastPrinted>
  <dcterms:created xsi:type="dcterms:W3CDTF">1997-01-08T22:48:59Z</dcterms:created>
  <dcterms:modified xsi:type="dcterms:W3CDTF">2023-05-17T02:44:31Z</dcterms:modified>
</cp:coreProperties>
</file>